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0"/>
  </bookViews>
  <sheets>
    <sheet name="Info Semanal-Mensual" sheetId="1" r:id="rId1"/>
    <sheet name="Tipo de Cambio" sheetId="2" r:id="rId2"/>
    <sheet name="Datos Mensuales" sheetId="3" r:id="rId3"/>
  </sheets>
  <definedNames/>
  <calcPr fullCalcOnLoad="1"/>
</workbook>
</file>

<file path=xl/sharedStrings.xml><?xml version="1.0" encoding="utf-8"?>
<sst xmlns="http://schemas.openxmlformats.org/spreadsheetml/2006/main" count="1737" uniqueCount="1477">
  <si>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</si>
  <si>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</si>
  <si>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</si>
  <si>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</si>
  <si>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</si>
  <si>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</si>
  <si>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</si>
  <si>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</si>
  <si>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</si>
  <si>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</si>
  <si>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</si>
  <si>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</si>
  <si>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</si>
  <si>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</si>
  <si>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</si>
  <si>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</si>
  <si>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</si>
  <si>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</si>
  <si>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</si>
  <si>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</si>
  <si>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</si>
  <si>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</si>
  <si>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</si>
  <si>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</si>
  <si>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</si>
  <si>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</si>
  <si>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</si>
  <si>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</si>
  <si>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</si>
  <si>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</si>
  <si>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</si>
  <si>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</si>
  <si>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</si>
  <si>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</si>
  <si>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</si>
  <si>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</si>
  <si>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</si>
  <si>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</si>
  <si>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</si>
  <si>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</si>
  <si>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</si>
  <si>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</si>
  <si>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</si>
  <si>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</si>
  <si>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</si>
  <si>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</si>
  <si>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</si>
  <si>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</si>
  <si>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</si>
  <si>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</si>
  <si>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</si>
  <si>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</si>
  <si>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</si>
  <si>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</si>
  <si>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</si>
  <si>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</si>
  <si>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</si>
  <si>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</si>
  <si>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</si>
  <si>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</si>
  <si>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</si>
  <si>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</si>
  <si>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</si>
  <si>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</si>
  <si>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</si>
  <si>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</si>
  <si>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</si>
  <si>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</si>
  <si>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</si>
  <si>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</si>
  <si>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</si>
  <si>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</si>
  <si>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</si>
  <si>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</si>
  <si>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</si>
  <si>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</si>
  <si>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</si>
  <si>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</si>
  <si>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</si>
  <si>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</si>
  <si>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</si>
  <si>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</si>
  <si>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</si>
  <si>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</si>
  <si>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</si>
  <si>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</si>
  <si>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</si>
  <si>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</si>
  <si>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</si>
  <si>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</si>
  <si>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</si>
  <si>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</si>
  <si>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</si>
  <si>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</si>
  <si>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</si>
  <si>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</si>
  <si>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</si>
  <si>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</si>
  <si>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</si>
  <si>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</si>
  <si>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</si>
  <si>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</si>
  <si>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</si>
  <si>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</si>
  <si>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</si>
  <si>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</si>
  <si>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</si>
  <si>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</si>
  <si>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</si>
  <si>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</si>
  <si>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</si>
  <si>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</si>
  <si>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</si>
  <si>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</si>
  <si>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</si>
  <si>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</si>
  <si>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</si>
  <si>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</si>
  <si>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</si>
  <si>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</si>
  <si>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</si>
  <si>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</si>
  <si>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</si>
  <si>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</si>
  <si>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</si>
  <si>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</si>
  <si>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</si>
  <si>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</si>
  <si>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</si>
  <si>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</si>
  <si>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</si>
  <si>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</si>
  <si>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</si>
  <si>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</si>
  <si>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</si>
  <si>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</si>
  <si>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</si>
  <si>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</si>
  <si>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</si>
  <si>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</si>
  <si>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</si>
  <si>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</si>
  <si>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</si>
  <si>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</si>
  <si>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</si>
  <si>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</si>
  <si>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</si>
  <si>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</si>
  <si>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</si>
  <si>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</si>
  <si>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</si>
  <si>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</si>
  <si>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</si>
  <si>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</si>
  <si>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</si>
  <si>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</si>
  <si>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</si>
  <si>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</si>
  <si>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</si>
  <si>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</si>
  <si>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</si>
  <si>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</si>
  <si>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</si>
  <si>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</si>
  <si>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</si>
  <si>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</si>
  <si>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</si>
  <si>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</si>
  <si>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</si>
  <si>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</si>
  <si>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</si>
  <si>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</si>
  <si>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</si>
  <si>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</si>
  <si>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</si>
  <si>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</si>
  <si>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</si>
  <si>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</si>
  <si>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</si>
  <si>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</si>
  <si>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</si>
  <si>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</si>
  <si>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</si>
  <si>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</si>
  <si>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</si>
  <si>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</si>
  <si>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</si>
  <si>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</si>
  <si>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</si>
  <si>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</si>
  <si>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</si>
  <si>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</si>
  <si>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</si>
  <si>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</si>
  <si>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</si>
  <si>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</si>
  <si>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</si>
  <si>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</si>
  <si>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</si>
  <si>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</si>
  <si>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</si>
  <si>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</si>
  <si>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</si>
  <si>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</si>
  <si>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</si>
  <si>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</si>
  <si>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</si>
  <si>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</si>
  <si>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</si>
  <si>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</si>
  <si>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</si>
  <si>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</si>
  <si>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</si>
  <si>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</si>
  <si>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</si>
  <si>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</si>
  <si>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</si>
  <si>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</si>
  <si>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</si>
  <si>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</si>
  <si>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</si>
  <si>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</si>
  <si>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</si>
  <si>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</si>
  <si>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</si>
  <si>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</si>
  <si>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</si>
  <si>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</si>
  <si>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</si>
  <si>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</si>
  <si>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</si>
  <si>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</si>
  <si>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</si>
  <si>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</si>
  <si>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</si>
  <si>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</si>
  <si>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</si>
  <si>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</si>
  <si>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</si>
  <si>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</si>
  <si>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</si>
  <si>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</si>
  <si>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</si>
  <si>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</si>
  <si>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</si>
  <si>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</si>
  <si>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</si>
  <si>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</si>
  <si>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</si>
  <si>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</si>
  <si>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</si>
  <si>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</si>
  <si>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</si>
  <si>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</si>
  <si>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</si>
  <si>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</si>
  <si>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</si>
  <si>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</si>
  <si>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</si>
  <si>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</si>
  <si>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</si>
  <si>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</si>
  <si>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</si>
  <si>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</si>
  <si>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</si>
  <si>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</si>
  <si>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</si>
  <si>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</si>
  <si>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</si>
  <si>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</si>
  <si>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</si>
  <si>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</si>
  <si>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</si>
  <si>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</si>
  <si>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</si>
  <si>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</si>
  <si>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</si>
  <si>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</si>
  <si>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</si>
  <si>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</si>
  <si>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</si>
  <si>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</si>
  <si>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</si>
  <si>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</si>
  <si>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</si>
  <si>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</si>
  <si>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</si>
  <si>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</si>
  <si>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</si>
  <si>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</si>
  <si>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</si>
  <si>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</si>
  <si>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</si>
  <si>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</si>
  <si>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</si>
  <si>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</si>
  <si>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</si>
  <si>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</si>
  <si>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</si>
  <si>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</si>
  <si>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</si>
  <si>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</si>
  <si>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</si>
  <si>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</si>
  <si>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</si>
  <si>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</si>
  <si>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</si>
  <si>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</si>
  <si>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</si>
  <si>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</si>
  <si>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</si>
  <si>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</si>
  <si>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</si>
  <si>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</si>
  <si>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</si>
  <si>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</si>
  <si>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</si>
  <si>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</si>
  <si>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</si>
  <si>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</si>
  <si>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</si>
  <si>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</si>
  <si>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</si>
  <si>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</si>
  <si>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</si>
  <si>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</si>
  <si>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</si>
  <si>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</si>
  <si>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</si>
  <si>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</si>
  <si>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</si>
  <si>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</si>
  <si>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</si>
  <si>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</si>
  <si>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</si>
  <si>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</si>
  <si>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</si>
  <si>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</si>
  <si>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</si>
  <si>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</si>
  <si>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</si>
  <si>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</si>
  <si>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</si>
  <si>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</si>
  <si>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</si>
  <si>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</si>
  <si>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</si>
  <si>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</si>
  <si>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</si>
  <si>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</si>
  <si>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</si>
  <si>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</si>
  <si>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</si>
  <si>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</si>
  <si>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</si>
  <si>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</si>
  <si>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</si>
  <si>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</si>
  <si>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</si>
  <si>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</si>
  <si>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</si>
  <si>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</si>
  <si>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</si>
  <si>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</si>
  <si>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</si>
  <si>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</si>
  <si>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</si>
  <si>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</si>
  <si>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</si>
  <si>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</si>
  <si>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</si>
  <si>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</si>
  <si>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</si>
  <si>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</si>
  <si>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</si>
  <si>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</si>
  <si>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</si>
  <si>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</si>
  <si>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</si>
  <si>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</si>
  <si>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</si>
  <si>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</si>
  <si>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</si>
  <si>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</si>
  <si>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</si>
  <si>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</si>
  <si>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</si>
  <si>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</si>
  <si>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</si>
  <si>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</si>
  <si>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</si>
  <si>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</si>
  <si>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</si>
  <si>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</si>
  <si>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</si>
  <si>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</si>
  <si>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</si>
  <si>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</si>
  <si>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</si>
  <si>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</si>
  <si>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</si>
  <si>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</si>
  <si>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</si>
  <si>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</si>
  <si>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</si>
  <si>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</si>
  <si>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</si>
  <si>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</si>
  <si>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</si>
  <si>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</si>
  <si>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</si>
  <si>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</si>
  <si>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</si>
  <si>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</si>
  <si>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</si>
  <si>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</si>
  <si>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</si>
  <si>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</si>
  <si>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</si>
  <si>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</si>
  <si>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</si>
  <si>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</si>
  <si>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</si>
  <si>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</si>
  <si>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</si>
  <si>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</si>
  <si>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</si>
  <si>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</si>
  <si>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</si>
  <si>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</si>
  <si>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</si>
  <si>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</si>
  <si>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</si>
  <si>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</si>
  <si>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</si>
  <si>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</si>
  <si>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</si>
  <si>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</si>
  <si>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</si>
  <si>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</si>
  <si>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</si>
  <si>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</si>
  <si>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</si>
  <si>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</si>
  <si>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</si>
  <si>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</si>
  <si>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</si>
  <si>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</si>
  <si>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</si>
  <si>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</si>
  <si>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</si>
  <si>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</si>
  <si>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</si>
  <si>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</si>
  <si>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</si>
  <si>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</si>
  <si>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</si>
  <si>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</si>
  <si>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</si>
  <si>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</si>
  <si>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</si>
  <si>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</si>
  <si>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</si>
  <si>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</si>
  <si>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</si>
  <si>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</si>
  <si>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</si>
  <si>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</si>
  <si>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</si>
  <si>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</si>
  <si>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</si>
  <si>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</si>
  <si>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</si>
  <si>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</si>
  <si>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</si>
  <si>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</si>
  <si>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</si>
  <si>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</si>
  <si>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</si>
  <si>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</si>
  <si>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</si>
  <si>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</si>
  <si>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</si>
  <si>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</si>
  <si>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</si>
  <si>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</si>
  <si>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</si>
  <si>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</si>
  <si>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</si>
  <si>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</si>
  <si>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</si>
  <si>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</si>
  <si>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</si>
  <si>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</si>
  <si>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</si>
  <si>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</si>
  <si>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</si>
  <si>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</si>
  <si>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</si>
  <si>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</si>
  <si>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</si>
  <si>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</si>
  <si>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</si>
  <si>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</si>
  <si>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</si>
  <si>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</si>
  <si>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</si>
  <si>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</si>
  <si>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</si>
  <si>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</si>
  <si>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</si>
  <si>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</si>
  <si>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</si>
  <si>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</si>
  <si>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</si>
  <si>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</si>
  <si>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</si>
  <si>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</si>
  <si>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</si>
  <si>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</si>
  <si>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</si>
  <si>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</si>
  <si>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</si>
  <si>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</si>
  <si>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</si>
  <si>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</si>
  <si>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</si>
  <si>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</si>
  <si>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</si>
  <si>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</si>
  <si>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</si>
  <si>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</si>
  <si>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</si>
  <si>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</si>
  <si>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</si>
  <si>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</si>
  <si>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</si>
  <si>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</si>
  <si>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</si>
  <si>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</si>
  <si>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</si>
  <si>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</si>
  <si>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</si>
  <si>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</si>
  <si>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</si>
  <si>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</si>
  <si>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</si>
  <si>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</si>
  <si>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</si>
  <si>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</si>
  <si>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</si>
  <si>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</si>
  <si>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</si>
  <si>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</si>
  <si>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</si>
  <si>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</si>
  <si>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</si>
  <si>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</si>
  <si>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</si>
  <si>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</si>
  <si>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</si>
  <si>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</si>
  <si>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</si>
  <si>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</si>
  <si>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</si>
  <si>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</si>
  <si>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</si>
  <si>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</si>
  <si>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</si>
  <si>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</si>
  <si>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</si>
  <si>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</si>
  <si>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</si>
  <si>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</si>
  <si>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</si>
  <si>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</si>
  <si>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</si>
  <si>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</si>
  <si>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</si>
  <si>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</si>
  <si>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</si>
  <si>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</si>
  <si>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</si>
  <si>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</si>
  <si>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</si>
  <si>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</si>
  <si>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</si>
  <si>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</si>
  <si>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</si>
  <si>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</si>
  <si>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</si>
  <si>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</si>
  <si>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</si>
  <si>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</si>
  <si>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</si>
  <si>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</si>
  <si>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</si>
  <si>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</si>
  <si>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</si>
  <si>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</si>
  <si>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</si>
  <si>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</si>
  <si>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</si>
  <si>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</si>
  <si>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</si>
  <si>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</si>
  <si>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</si>
  <si>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</si>
  <si>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</si>
  <si>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</si>
  <si>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</si>
  <si>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</si>
  <si>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</si>
  <si>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</si>
  <si>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</si>
  <si>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</si>
  <si>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</si>
  <si>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</si>
  <si>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</si>
  <si>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</si>
  <si>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</si>
  <si>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</si>
  <si>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</si>
  <si>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</si>
  <si>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</si>
  <si>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</si>
  <si>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</si>
  <si>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</si>
  <si>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</si>
  <si>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</si>
  <si>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</si>
  <si>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</si>
  <si>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</si>
  <si>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</si>
  <si>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</si>
  <si>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</si>
  <si>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</si>
  <si>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</si>
  <si>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</si>
  <si>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</si>
  <si>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</si>
  <si>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</si>
  <si>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</si>
  <si>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</si>
  <si>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</si>
  <si>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</si>
  <si>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</si>
  <si>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</si>
  <si>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</si>
  <si>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</si>
  <si>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</si>
  <si>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</si>
  <si>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</si>
  <si>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</si>
  <si>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</si>
  <si>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</si>
  <si>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</si>
  <si>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</si>
  <si>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</si>
  <si>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</si>
  <si>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</si>
  <si>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</si>
  <si>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</si>
  <si>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</si>
  <si>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</si>
  <si>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</si>
  <si>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</si>
  <si>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</si>
  <si>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</si>
  <si>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</si>
  <si>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</si>
  <si>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</si>
  <si>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</si>
  <si>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</si>
  <si>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</si>
  <si>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</si>
  <si>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</si>
  <si>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</si>
  <si>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</si>
  <si>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</si>
  <si>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</si>
  <si>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</si>
  <si>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</si>
  <si>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</si>
  <si>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</si>
  <si>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</si>
  <si>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</si>
  <si>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</si>
  <si>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</si>
  <si>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</si>
  <si>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</si>
  <si>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</si>
  <si>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</si>
  <si>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</si>
  <si>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</si>
  <si>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</si>
  <si>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</si>
  <si>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</si>
  <si>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</si>
  <si>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</si>
  <si>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</si>
  <si>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</si>
  <si>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</si>
  <si>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</si>
  <si>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</si>
  <si>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</si>
  <si>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</si>
  <si>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</si>
  <si>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</si>
  <si>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</si>
  <si>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</si>
  <si>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</si>
  <si>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</si>
  <si>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</si>
  <si>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</si>
  <si>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</si>
  <si>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</si>
  <si>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</si>
  <si>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</si>
  <si>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</si>
  <si>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</si>
  <si>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</si>
  <si>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</si>
  <si>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</si>
  <si>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</si>
  <si>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</si>
  <si>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</si>
  <si>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</si>
  <si>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</si>
  <si>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</si>
  <si>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</si>
  <si>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</si>
  <si>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</si>
  <si>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</si>
  <si>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</si>
  <si>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</si>
  <si>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</si>
  <si>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</si>
  <si>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</si>
  <si>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</si>
  <si>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</si>
  <si>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</si>
  <si>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</si>
  <si>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</si>
  <si>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</si>
  <si>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</si>
  <si>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</si>
  <si>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</si>
  <si>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</si>
  <si>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</si>
  <si>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</si>
  <si>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</si>
  <si>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</si>
  <si>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</si>
  <si>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</si>
  <si>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</si>
  <si>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</si>
  <si>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</si>
  <si>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</si>
  <si>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</si>
  <si>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</si>
  <si>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</si>
  <si>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</si>
  <si>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</si>
  <si>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</si>
  <si>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</si>
  <si>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</si>
  <si>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</si>
  <si>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</si>
  <si>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</si>
  <si>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</si>
  <si>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</si>
  <si>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</si>
  <si>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</si>
  <si>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</si>
  <si>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</si>
  <si>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</si>
  <si>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</si>
  <si>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</si>
  <si>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</si>
  <si>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</si>
  <si>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</si>
  <si>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</si>
  <si>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</si>
  <si>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</si>
  <si>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</si>
  <si>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</si>
  <si>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</si>
  <si>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</si>
  <si>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</si>
  <si>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</si>
  <si>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</si>
  <si>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</si>
  <si>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</si>
  <si>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</si>
  <si>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 xml:space="preserve">Nota: Elaborado en base a la información de CIARA-CEC y a </t>
  </si>
  <si>
    <t>la informacion del BCRA  - Tipo de Cambio de Referencia Comunicación "A" 3500 (Mayorista) y Tipo de Cambio Nominal Promedio Mensual (TCNPM).</t>
  </si>
  <si>
    <t xml:space="preserve">Informes: Informe Monetario Diario: Valores diarios, desde comienzos de 2003, de las principales variables monetarias: base monetaria, reservas internacionales, depósitos, préstamos y tasas de interés. Factores de explicacion de las reservas internacionales: Sector privado con efecto monetario </t>
  </si>
  <si>
    <t xml:space="preserve"> Operaciones de Balance Cambiario - Estadisticas del Mercado Unico y Libre de Cambios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</si>
  <si>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</si>
  <si>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</si>
  <si>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</si>
  <si>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</si>
  <si>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</si>
  <si>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</si>
  <si>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</si>
  <si>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</si>
  <si>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</si>
  <si>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</si>
  <si>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</si>
  <si>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</si>
  <si>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</si>
  <si>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</si>
  <si>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 xml:space="preserve">Tipo de Cambio Promedio Mensual del mes de 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</si>
  <si>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</si>
  <si>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</si>
  <si>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</si>
  <si>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</si>
  <si>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</si>
  <si>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</si>
  <si>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</si>
  <si>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</si>
  <si>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</si>
  <si>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</si>
  <si>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</si>
  <si>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</si>
  <si>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</si>
  <si>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</si>
  <si>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</si>
  <si>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</si>
  <si>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</si>
  <si>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</si>
  <si>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</si>
  <si>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</si>
  <si>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</si>
  <si>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</si>
  <si>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</si>
  <si>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</si>
  <si>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</si>
  <si>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</si>
  <si>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</si>
  <si>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</si>
  <si>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</si>
  <si>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</si>
  <si>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</si>
  <si>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</si>
  <si>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</si>
  <si>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</si>
  <si>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</si>
  <si>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</si>
  <si>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</si>
  <si>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</si>
  <si>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</si>
  <si>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</si>
  <si>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</si>
  <si>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</si>
  <si>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</si>
  <si>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</si>
  <si>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</si>
  <si>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</si>
  <si>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</si>
  <si>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</si>
  <si>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</si>
  <si>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</si>
  <si>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</si>
  <si>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</si>
  <si>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</si>
  <si>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</si>
  <si>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</si>
  <si>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</si>
  <si>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</si>
  <si>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</si>
  <si>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</si>
  <si>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</si>
  <si>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</si>
  <si>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</si>
  <si>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</si>
  <si>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</si>
  <si>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</si>
  <si>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</si>
  <si>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</si>
  <si>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</si>
  <si>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</si>
  <si>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</si>
  <si>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</si>
  <si>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</si>
  <si>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</si>
  <si>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</si>
  <si>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</si>
  <si>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</si>
  <si>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</si>
  <si>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</si>
  <si>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</si>
  <si>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</si>
  <si>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</si>
  <si>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</si>
  <si>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</si>
  <si>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</si>
  <si>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</si>
  <si>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</si>
  <si>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</si>
  <si>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</si>
  <si>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</si>
  <si>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</si>
  <si>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</si>
  <si>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</si>
  <si>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</si>
  <si>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</si>
  <si>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</si>
  <si>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</si>
  <si>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</si>
  <si>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</si>
  <si>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</si>
  <si>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</si>
  <si>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</si>
  <si>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</si>
  <si>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</si>
  <si>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</si>
  <si>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</si>
  <si>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</si>
  <si>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</si>
  <si>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</si>
  <si>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</si>
  <si>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</si>
  <si>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</si>
  <si>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</si>
  <si>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</si>
  <si>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</si>
  <si>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</si>
  <si>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</si>
  <si>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</si>
  <si>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</si>
  <si>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</si>
  <si>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</si>
  <si>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</si>
  <si>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</si>
  <si>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</si>
  <si>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</si>
  <si>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</si>
  <si>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</si>
  <si>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</si>
  <si>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</si>
  <si>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</si>
  <si>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</si>
  <si>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</si>
  <si>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</si>
  <si>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</si>
  <si>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</si>
  <si>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</si>
  <si>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</si>
  <si>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</si>
  <si>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</si>
  <si>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</si>
  <si>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</si>
  <si>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</si>
  <si>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</si>
  <si>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</si>
  <si>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</si>
  <si>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</si>
  <si>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</si>
  <si>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</si>
  <si>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</si>
  <si>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</si>
  <si>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</si>
  <si>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</si>
  <si>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</si>
  <si>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</si>
  <si>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</si>
  <si>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</si>
  <si>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</si>
  <si>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</si>
  <si>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</si>
  <si>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</si>
  <si>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</si>
  <si>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</si>
  <si>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</si>
  <si>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</si>
  <si>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</si>
  <si>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</si>
  <si>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</si>
  <si>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</si>
  <si>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</si>
  <si>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</si>
  <si>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</si>
  <si>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</si>
  <si>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</si>
  <si>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</si>
  <si>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</si>
  <si>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</si>
  <si>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</si>
  <si>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</si>
  <si>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</si>
  <si>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</si>
  <si>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</si>
  <si>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</si>
  <si>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</si>
  <si>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</si>
  <si>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</si>
  <si>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</si>
  <si>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</si>
  <si>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</si>
  <si>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</si>
  <si>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</si>
  <si>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</si>
  <si>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</si>
  <si>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</si>
  <si>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</si>
  <si>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</si>
  <si>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</si>
  <si>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</si>
  <si>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</si>
  <si>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</si>
  <si>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</si>
  <si>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</si>
  <si>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</si>
  <si>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</si>
  <si>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</si>
  <si>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</si>
  <si>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</si>
  <si>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</si>
  <si>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</si>
  <si>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</si>
  <si>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</si>
  <si>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</si>
  <si>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</si>
  <si>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</si>
  <si>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</si>
  <si>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</si>
  <si>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</si>
  <si>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</si>
  <si>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</si>
  <si>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</si>
  <si>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</si>
  <si>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</si>
  <si>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</si>
  <si>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</si>
  <si>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</si>
  <si>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</si>
  <si>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</si>
  <si>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</si>
  <si>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</si>
  <si>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</si>
  <si>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</si>
  <si>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</si>
  <si>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</si>
  <si>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</si>
  <si>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</si>
  <si>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</si>
  <si>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</si>
  <si>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</si>
  <si>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</si>
  <si>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</si>
  <si>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</si>
  <si>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</si>
  <si>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</si>
  <si>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</si>
  <si>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</si>
  <si>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</si>
  <si>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</si>
  <si>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</si>
  <si>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</si>
  <si>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</si>
  <si>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</si>
  <si>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</si>
  <si>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</si>
  <si>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</si>
  <si>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</si>
  <si>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</si>
  <si>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</si>
  <si>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</si>
  <si>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</si>
  <si>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</si>
  <si>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</si>
  <si>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</si>
  <si>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</si>
  <si>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</si>
  <si>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</si>
  <si>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</si>
  <si>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</si>
  <si>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</si>
  <si>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</si>
  <si>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</si>
  <si>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</si>
  <si>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</si>
  <si>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</si>
  <si>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</si>
  <si>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</si>
  <si>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</si>
  <si>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</si>
  <si>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</si>
  <si>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</si>
  <si>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</si>
  <si>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</si>
  <si>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</si>
  <si>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</si>
  <si>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</si>
  <si>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</si>
  <si>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</si>
  <si>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</si>
  <si>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</si>
  <si>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</si>
  <si>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</si>
  <si>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</si>
  <si>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</si>
  <si>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</si>
  <si>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</si>
  <si>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</si>
  <si>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</si>
  <si>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</si>
  <si>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</si>
  <si>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</si>
  <si>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</si>
  <si>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</si>
  <si>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</si>
  <si>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</si>
  <si>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</si>
  <si>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</si>
  <si>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</si>
  <si>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</si>
  <si>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</si>
  <si>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</si>
  <si>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</si>
  <si>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</si>
  <si>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</si>
  <si>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</si>
  <si>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</si>
  <si>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</si>
  <si>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</si>
  <si>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</si>
  <si>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</si>
  <si>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</si>
  <si>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</si>
  <si>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</si>
  <si>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</si>
  <si>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</si>
  <si>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</si>
  <si>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</si>
  <si>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</si>
  <si>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</si>
  <si>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</si>
  <si>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</si>
  <si>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</si>
  <si>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</si>
  <si>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</si>
  <si>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</si>
  <si>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</si>
  <si>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</si>
  <si>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</si>
  <si>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</si>
  <si>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</si>
  <si>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</si>
  <si>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</si>
  <si>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</si>
  <si>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</si>
  <si>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</si>
  <si>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</si>
  <si>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</si>
  <si>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</si>
  <si>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</si>
  <si>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</si>
  <si>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</si>
  <si>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</si>
  <si>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</si>
  <si>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</si>
  <si>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</si>
  <si>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</si>
  <si>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</si>
  <si>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</si>
  <si>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</si>
  <si>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</si>
  <si>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</si>
  <si>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</si>
  <si>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</si>
  <si>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</si>
  <si>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</si>
  <si>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</si>
  <si>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</si>
  <si>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</si>
  <si>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</si>
  <si>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</si>
  <si>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</si>
  <si>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</si>
  <si>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</si>
  <si>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</si>
  <si>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</si>
  <si>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</si>
  <si>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</si>
  <si>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</si>
  <si>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</si>
  <si>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</si>
  <si>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</si>
  <si>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</si>
  <si>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</si>
  <si>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</si>
  <si>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</si>
  <si>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</si>
  <si>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</si>
  <si>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</si>
  <si>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</si>
  <si>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</si>
  <si>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</si>
  <si>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Tipo de Cambio de Referencia - en Pesos - por Dólar</t>
  </si>
  <si>
    <t>17-12.09</t>
  </si>
  <si>
    <t>01.03.10</t>
  </si>
  <si>
    <t>02.03.10</t>
  </si>
  <si>
    <t>10-03.10</t>
  </si>
  <si>
    <t>23-03.10</t>
  </si>
  <si>
    <t>03.05.10</t>
  </si>
  <si>
    <t>19.08.10</t>
  </si>
  <si>
    <t>Tipo de Cambio de Referencia Promedio Mensual - Comunicación A "3500" (Mayorista) - Fuente: BCRA</t>
  </si>
  <si>
    <t>Tipo de Cambio Diario de Referencia - Comunicación A "3500" (Mayorista) - Fuente: BCRA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</si>
  <si>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</si>
  <si>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</si>
  <si>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</si>
  <si>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</si>
  <si>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</si>
  <si>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</si>
  <si>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</si>
  <si>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</si>
  <si>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</si>
  <si>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</si>
  <si>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</si>
  <si>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</si>
  <si>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</si>
  <si>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</si>
  <si>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</si>
  <si>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</si>
  <si>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</si>
  <si>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Tipo de Cambio de Referencia Comunicación "A" 3500 (Mayorista) y Tipo de Cambio Nominal Promedio Mensual (TCNPM).</t>
  </si>
  <si>
    <t>(en pesos por dólar estadounidense)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</si>
  <si>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</si>
  <si>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</si>
  <si>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</si>
  <si>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</si>
  <si>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</si>
  <si>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</si>
  <si>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</si>
  <si>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</si>
  <si>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</si>
  <si>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</si>
  <si>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</si>
  <si>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</si>
  <si>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</si>
  <si>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</si>
  <si>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</si>
  <si>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</si>
  <si>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</si>
  <si>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</si>
  <si>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</si>
  <si>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</si>
  <si>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</si>
  <si>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</si>
  <si>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</si>
  <si>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</si>
  <si>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</si>
  <si>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</si>
  <si>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</si>
  <si>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</si>
  <si>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</si>
  <si>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</si>
  <si>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</si>
  <si>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</si>
  <si>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</si>
  <si>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</si>
  <si>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</si>
  <si>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</si>
  <si>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</si>
  <si>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</si>
  <si>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</si>
  <si>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</si>
  <si>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</si>
  <si>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</si>
  <si>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</si>
  <si>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</si>
  <si>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</si>
  <si>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</si>
  <si>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</si>
  <si>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</si>
  <si>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</si>
  <si>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</si>
  <si>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</si>
  <si>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</si>
  <si>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</si>
  <si>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</si>
  <si>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</si>
  <si>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</si>
  <si>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</si>
  <si>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</si>
  <si>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</si>
  <si>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</si>
  <si>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</si>
  <si>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</si>
  <si>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</si>
  <si>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</si>
  <si>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</si>
  <si>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</si>
  <si>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</si>
  <si>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</si>
  <si>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</si>
  <si>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</si>
  <si>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</si>
  <si>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</si>
  <si>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</si>
  <si>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</si>
  <si>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</si>
  <si>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</si>
  <si>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</si>
  <si>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</si>
  <si>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</si>
  <si>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</si>
  <si>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</si>
  <si>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</si>
  <si>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</si>
  <si>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</si>
  <si>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</si>
  <si>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</si>
  <si>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</si>
  <si>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</si>
  <si>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</si>
  <si>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</si>
  <si>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</si>
  <si>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</si>
  <si>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</si>
  <si>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</si>
  <si>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</si>
  <si>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</si>
  <si>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</si>
  <si>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</si>
  <si>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</si>
  <si>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</si>
  <si>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</si>
  <si>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</si>
  <si>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</si>
  <si>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</si>
  <si>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</si>
  <si>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</si>
  <si>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</si>
  <si>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</si>
  <si>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</si>
  <si>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</si>
  <si>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</si>
  <si>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</si>
  <si>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</si>
  <si>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</si>
  <si>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</si>
  <si>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</si>
  <si>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</si>
  <si>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</si>
  <si>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</si>
  <si>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</si>
  <si>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</si>
  <si>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</si>
  <si>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</si>
  <si>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</si>
  <si>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</si>
  <si>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</si>
  <si>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</si>
  <si>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</si>
  <si>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</si>
  <si>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</si>
  <si>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</si>
  <si>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FECHA</t>
  </si>
  <si>
    <t>MONTO</t>
  </si>
  <si>
    <t>Tipo de cambio del mes de</t>
  </si>
  <si>
    <t>http://www.bcra.gov.ar/Estadisticas/estser030502.asp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</si>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</sst>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  <numFmt numFmtId="175" formatCode="#,##0;[Red]#,##0"/>
  </numFmts>
  <fonts count="73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7"/>
      <color indexed="23"/>
      <name val="Lucida Sans Unicode"/>
      <family val="2"/>
    </font>
    <font>
      <sz val="7"/>
      <color indexed="23"/>
      <name val="Lucida Sans Unicode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7"/>
      <color rgb="FF828282"/>
      <name val="Lucida Sans Unicode"/>
      <family val="2"/>
    </font>
    <font>
      <sz val="7"/>
      <color rgb="FF828282"/>
      <name val="Lucida Sans Unicode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164" fontId="4" fillId="0" borderId="36" xfId="0" applyNumberFormat="1" applyFont="1" applyFill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0" fontId="52" fillId="0" borderId="0" xfId="45" applyFill="1" applyBorder="1" applyAlignment="1" applyProtection="1">
      <alignment/>
      <protection/>
    </xf>
    <xf numFmtId="167" fontId="13" fillId="34" borderId="26" xfId="0" applyNumberFormat="1" applyFont="1" applyFill="1" applyBorder="1" applyAlignment="1">
      <alignment horizontal="center" vertical="center" wrapText="1"/>
    </xf>
    <xf numFmtId="167" fontId="4" fillId="35" borderId="37" xfId="0" applyNumberFormat="1" applyFont="1" applyFill="1" applyBorder="1" applyAlignment="1">
      <alignment horizontal="center"/>
    </xf>
    <xf numFmtId="164" fontId="4" fillId="35" borderId="38" xfId="0" applyNumberFormat="1" applyFont="1" applyFill="1" applyBorder="1" applyAlignment="1">
      <alignment horizontal="center"/>
    </xf>
    <xf numFmtId="167" fontId="4" fillId="35" borderId="39" xfId="0" applyNumberFormat="1" applyFont="1" applyFill="1" applyBorder="1" applyAlignment="1">
      <alignment horizontal="center"/>
    </xf>
    <xf numFmtId="164" fontId="4" fillId="35" borderId="30" xfId="0" applyNumberFormat="1" applyFont="1" applyFill="1" applyBorder="1" applyAlignment="1">
      <alignment horizontal="center"/>
    </xf>
    <xf numFmtId="167" fontId="4" fillId="35" borderId="40" xfId="0" applyNumberFormat="1" applyFont="1" applyFill="1" applyBorder="1" applyAlignment="1">
      <alignment horizontal="center"/>
    </xf>
    <xf numFmtId="164" fontId="4" fillId="35" borderId="41" xfId="0" applyNumberFormat="1" applyFont="1" applyFill="1" applyBorder="1" applyAlignment="1">
      <alignment horizontal="center"/>
    </xf>
    <xf numFmtId="167" fontId="4" fillId="35" borderId="42" xfId="0" applyNumberFormat="1" applyFont="1" applyFill="1" applyBorder="1" applyAlignment="1">
      <alignment horizontal="center"/>
    </xf>
    <xf numFmtId="164" fontId="4" fillId="35" borderId="43" xfId="0" applyNumberFormat="1" applyFont="1" applyFill="1" applyBorder="1" applyAlignment="1">
      <alignment horizontal="center"/>
    </xf>
    <xf numFmtId="167" fontId="4" fillId="35" borderId="44" xfId="0" applyNumberFormat="1" applyFont="1" applyFill="1" applyBorder="1" applyAlignment="1">
      <alignment horizontal="center"/>
    </xf>
    <xf numFmtId="164" fontId="4" fillId="35" borderId="45" xfId="0" applyNumberFormat="1" applyFont="1" applyFill="1" applyBorder="1" applyAlignment="1">
      <alignment horizontal="center"/>
    </xf>
    <xf numFmtId="167" fontId="4" fillId="35" borderId="46" xfId="0" applyNumberFormat="1" applyFont="1" applyFill="1" applyBorder="1" applyAlignment="1">
      <alignment horizontal="center"/>
    </xf>
    <xf numFmtId="164" fontId="4" fillId="35" borderId="47" xfId="0" applyNumberFormat="1" applyFont="1" applyFill="1" applyBorder="1" applyAlignment="1">
      <alignment horizontal="center"/>
    </xf>
    <xf numFmtId="164" fontId="4" fillId="35" borderId="48" xfId="0" applyNumberFormat="1" applyFont="1" applyFill="1" applyBorder="1" applyAlignment="1">
      <alignment horizontal="center"/>
    </xf>
    <xf numFmtId="164" fontId="4" fillId="35" borderId="49" xfId="0" applyNumberFormat="1" applyFont="1" applyFill="1" applyBorder="1" applyAlignment="1">
      <alignment horizontal="center"/>
    </xf>
    <xf numFmtId="167" fontId="4" fillId="35" borderId="50" xfId="0" applyNumberFormat="1" applyFont="1" applyFill="1" applyBorder="1" applyAlignment="1">
      <alignment horizontal="center"/>
    </xf>
    <xf numFmtId="167" fontId="4" fillId="35" borderId="51" xfId="0" applyNumberFormat="1" applyFont="1" applyFill="1" applyBorder="1" applyAlignment="1">
      <alignment horizontal="center"/>
    </xf>
    <xf numFmtId="164" fontId="4" fillId="35" borderId="52" xfId="0" applyNumberFormat="1" applyFont="1" applyFill="1" applyBorder="1" applyAlignment="1">
      <alignment horizontal="center"/>
    </xf>
    <xf numFmtId="167" fontId="4" fillId="35" borderId="53" xfId="0" applyNumberFormat="1" applyFont="1" applyFill="1" applyBorder="1" applyAlignment="1">
      <alignment horizontal="center"/>
    </xf>
    <xf numFmtId="164" fontId="4" fillId="35" borderId="53" xfId="0" applyNumberFormat="1" applyFont="1" applyFill="1" applyBorder="1" applyAlignment="1">
      <alignment horizontal="center"/>
    </xf>
    <xf numFmtId="164" fontId="4" fillId="35" borderId="54" xfId="0" applyNumberFormat="1" applyFont="1" applyFill="1" applyBorder="1" applyAlignment="1">
      <alignment horizontal="center"/>
    </xf>
    <xf numFmtId="167" fontId="4" fillId="35" borderId="55" xfId="0" applyNumberFormat="1" applyFont="1" applyFill="1" applyBorder="1" applyAlignment="1">
      <alignment horizontal="center"/>
    </xf>
    <xf numFmtId="164" fontId="4" fillId="35" borderId="55" xfId="0" applyNumberFormat="1" applyFont="1" applyFill="1" applyBorder="1" applyAlignment="1">
      <alignment horizontal="center"/>
    </xf>
    <xf numFmtId="167" fontId="4" fillId="35" borderId="56" xfId="0" applyNumberFormat="1" applyFont="1" applyFill="1" applyBorder="1" applyAlignment="1">
      <alignment horizontal="center"/>
    </xf>
    <xf numFmtId="164" fontId="4" fillId="35" borderId="56" xfId="0" applyNumberFormat="1" applyFont="1" applyFill="1" applyBorder="1" applyAlignment="1">
      <alignment horizontal="center"/>
    </xf>
    <xf numFmtId="167" fontId="4" fillId="35" borderId="54" xfId="0" applyNumberFormat="1" applyFont="1" applyFill="1" applyBorder="1" applyAlignment="1">
      <alignment horizontal="center"/>
    </xf>
    <xf numFmtId="167" fontId="4" fillId="35" borderId="57" xfId="0" applyNumberFormat="1" applyFont="1" applyFill="1" applyBorder="1" applyAlignment="1">
      <alignment horizontal="center"/>
    </xf>
    <xf numFmtId="164" fontId="4" fillId="35" borderId="57" xfId="0" applyNumberFormat="1" applyFont="1" applyFill="1" applyBorder="1" applyAlignment="1">
      <alignment horizontal="center"/>
    </xf>
    <xf numFmtId="169" fontId="8" fillId="35" borderId="30" xfId="48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4" fontId="14" fillId="34" borderId="26" xfId="0" applyNumberFormat="1" applyFont="1" applyFill="1" applyBorder="1" applyAlignment="1">
      <alignment horizontal="center" vertical="center" wrapText="1"/>
    </xf>
    <xf numFmtId="169" fontId="8" fillId="35" borderId="58" xfId="48" applyNumberFormat="1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169" fontId="8" fillId="35" borderId="61" xfId="48" applyNumberFormat="1" applyFont="1" applyFill="1" applyBorder="1" applyAlignment="1">
      <alignment horizontal="center"/>
    </xf>
    <xf numFmtId="169" fontId="8" fillId="35" borderId="29" xfId="48" applyNumberFormat="1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3" fillId="36" borderId="34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right"/>
    </xf>
    <xf numFmtId="0" fontId="3" fillId="36" borderId="3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64" fontId="4" fillId="36" borderId="14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/>
    </xf>
    <xf numFmtId="164" fontId="4" fillId="36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2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169" fontId="8" fillId="35" borderId="62" xfId="48" applyNumberFormat="1" applyFont="1" applyFill="1" applyBorder="1" applyAlignment="1">
      <alignment horizontal="center"/>
    </xf>
    <xf numFmtId="169" fontId="8" fillId="35" borderId="53" xfId="48" applyNumberFormat="1" applyFont="1" applyFill="1" applyBorder="1" applyAlignment="1">
      <alignment horizontal="center"/>
    </xf>
    <xf numFmtId="164" fontId="4" fillId="0" borderId="63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6" borderId="10" xfId="0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63" fillId="0" borderId="23" xfId="0" applyFont="1" applyBorder="1" applyAlignment="1">
      <alignment/>
    </xf>
    <xf numFmtId="3" fontId="63" fillId="0" borderId="23" xfId="0" applyNumberFormat="1" applyFont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0" fontId="15" fillId="0" borderId="34" xfId="0" applyFont="1" applyBorder="1" applyAlignment="1">
      <alignment/>
    </xf>
    <xf numFmtId="0" fontId="15" fillId="0" borderId="10" xfId="0" applyFont="1" applyBorder="1" applyAlignment="1">
      <alignment/>
    </xf>
    <xf numFmtId="164" fontId="15" fillId="0" borderId="14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/>
    </xf>
    <xf numFmtId="164" fontId="15" fillId="0" borderId="14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0" fontId="65" fillId="0" borderId="10" xfId="0" applyFont="1" applyBorder="1" applyAlignment="1">
      <alignment/>
    </xf>
    <xf numFmtId="3" fontId="65" fillId="0" borderId="10" xfId="0" applyNumberFormat="1" applyFont="1" applyBorder="1" applyAlignment="1">
      <alignment/>
    </xf>
    <xf numFmtId="0" fontId="63" fillId="36" borderId="10" xfId="0" applyFont="1" applyFill="1" applyBorder="1" applyAlignment="1">
      <alignment/>
    </xf>
    <xf numFmtId="3" fontId="63" fillId="36" borderId="1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6" fillId="0" borderId="27" xfId="0" applyFont="1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62" fillId="0" borderId="66" xfId="0" applyNumberFormat="1" applyFont="1" applyBorder="1" applyAlignment="1">
      <alignment/>
    </xf>
    <xf numFmtId="3" fontId="63" fillId="0" borderId="6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3" fillId="0" borderId="68" xfId="0" applyNumberFormat="1" applyFont="1" applyBorder="1" applyAlignment="1">
      <alignment/>
    </xf>
    <xf numFmtId="0" fontId="63" fillId="0" borderId="11" xfId="0" applyFont="1" applyBorder="1" applyAlignment="1">
      <alignment/>
    </xf>
    <xf numFmtId="3" fontId="63" fillId="0" borderId="69" xfId="0" applyNumberFormat="1" applyFont="1" applyBorder="1" applyAlignment="1">
      <alignment/>
    </xf>
    <xf numFmtId="3" fontId="63" fillId="0" borderId="70" xfId="0" applyNumberFormat="1" applyFont="1" applyBorder="1" applyAlignment="1">
      <alignment/>
    </xf>
    <xf numFmtId="3" fontId="63" fillId="0" borderId="26" xfId="0" applyNumberFormat="1" applyFont="1" applyBorder="1" applyAlignment="1">
      <alignment/>
    </xf>
    <xf numFmtId="3" fontId="63" fillId="0" borderId="27" xfId="0" applyNumberFormat="1" applyFont="1" applyBorder="1" applyAlignment="1">
      <alignment/>
    </xf>
    <xf numFmtId="3" fontId="63" fillId="0" borderId="71" xfId="0" applyNumberFormat="1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3" fillId="0" borderId="27" xfId="0" applyFont="1" applyBorder="1" applyAlignment="1">
      <alignment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67" fillId="0" borderId="0" xfId="0" applyNumberFormat="1" applyFont="1" applyAlignment="1">
      <alignment/>
    </xf>
    <xf numFmtId="0" fontId="68" fillId="37" borderId="0" xfId="0" applyFont="1" applyFill="1" applyAlignment="1">
      <alignment horizontal="left" vertical="center" wrapText="1"/>
    </xf>
    <xf numFmtId="14" fontId="69" fillId="38" borderId="0" xfId="0" applyNumberFormat="1" applyFont="1" applyFill="1" applyAlignment="1">
      <alignment horizontal="left" vertical="center" wrapText="1"/>
    </xf>
    <xf numFmtId="0" fontId="69" fillId="38" borderId="0" xfId="0" applyFont="1" applyFill="1" applyAlignment="1">
      <alignment horizontal="left" vertical="center" wrapText="1"/>
    </xf>
    <xf numFmtId="0" fontId="0" fillId="0" borderId="26" xfId="0" applyBorder="1" applyAlignment="1">
      <alignment horizontal="center" wrapText="1"/>
    </xf>
    <xf numFmtId="0" fontId="9" fillId="0" borderId="72" xfId="0" applyFont="1" applyBorder="1" applyAlignment="1">
      <alignment horizontal="center" vertical="center" wrapText="1"/>
    </xf>
    <xf numFmtId="3" fontId="2" fillId="0" borderId="73" xfId="0" applyNumberFormat="1" applyFont="1" applyBorder="1" applyAlignment="1">
      <alignment/>
    </xf>
    <xf numFmtId="0" fontId="0" fillId="0" borderId="74" xfId="0" applyBorder="1" applyAlignment="1">
      <alignment/>
    </xf>
    <xf numFmtId="164" fontId="4" fillId="0" borderId="53" xfId="0" applyNumberFormat="1" applyFont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5" fillId="0" borderId="27" xfId="0" applyFont="1" applyBorder="1" applyAlignment="1">
      <alignment/>
    </xf>
    <xf numFmtId="0" fontId="63" fillId="0" borderId="31" xfId="0" applyFont="1" applyBorder="1" applyAlignment="1">
      <alignment/>
    </xf>
    <xf numFmtId="3" fontId="63" fillId="0" borderId="75" xfId="0" applyNumberFormat="1" applyFont="1" applyBorder="1" applyAlignment="1">
      <alignment/>
    </xf>
    <xf numFmtId="3" fontId="63" fillId="0" borderId="31" xfId="0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3" fillId="0" borderId="56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0" fontId="0" fillId="0" borderId="77" xfId="0" applyBorder="1" applyAlignment="1">
      <alignment/>
    </xf>
    <xf numFmtId="3" fontId="0" fillId="0" borderId="26" xfId="0" applyNumberFormat="1" applyBorder="1" applyAlignment="1">
      <alignment/>
    </xf>
    <xf numFmtId="0" fontId="70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3" fillId="0" borderId="53" xfId="0" applyNumberFormat="1" applyFont="1" applyBorder="1" applyAlignment="1">
      <alignment/>
    </xf>
    <xf numFmtId="3" fontId="65" fillId="0" borderId="27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36" borderId="53" xfId="0" applyFill="1" applyBorder="1" applyAlignment="1">
      <alignment/>
    </xf>
    <xf numFmtId="0" fontId="64" fillId="0" borderId="53" xfId="0" applyFont="1" applyBorder="1" applyAlignment="1">
      <alignment/>
    </xf>
    <xf numFmtId="3" fontId="62" fillId="0" borderId="72" xfId="0" applyNumberFormat="1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0" fillId="36" borderId="39" xfId="0" applyFill="1" applyBorder="1" applyAlignment="1">
      <alignment/>
    </xf>
    <xf numFmtId="0" fontId="0" fillId="36" borderId="30" xfId="0" applyFill="1" applyBorder="1" applyAlignment="1">
      <alignment/>
    </xf>
    <xf numFmtId="0" fontId="64" fillId="0" borderId="39" xfId="0" applyFont="1" applyBorder="1" applyAlignment="1">
      <alignment/>
    </xf>
    <xf numFmtId="0" fontId="64" fillId="0" borderId="30" xfId="0" applyFont="1" applyBorder="1" applyAlignment="1">
      <alignment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0" fontId="0" fillId="0" borderId="43" xfId="0" applyBorder="1" applyAlignment="1">
      <alignment/>
    </xf>
    <xf numFmtId="3" fontId="63" fillId="0" borderId="52" xfId="0" applyNumberFormat="1" applyFont="1" applyBorder="1" applyAlignment="1">
      <alignment/>
    </xf>
    <xf numFmtId="0" fontId="63" fillId="0" borderId="79" xfId="0" applyFont="1" applyBorder="1" applyAlignment="1">
      <alignment/>
    </xf>
    <xf numFmtId="3" fontId="63" fillId="0" borderId="78" xfId="0" applyNumberFormat="1" applyFont="1" applyBorder="1" applyAlignment="1">
      <alignment/>
    </xf>
    <xf numFmtId="0" fontId="63" fillId="0" borderId="39" xfId="0" applyFont="1" applyBorder="1" applyAlignment="1">
      <alignment/>
    </xf>
    <xf numFmtId="0" fontId="71" fillId="0" borderId="39" xfId="0" applyFont="1" applyBorder="1" applyAlignment="1">
      <alignment/>
    </xf>
    <xf numFmtId="3" fontId="71" fillId="0" borderId="53" xfId="0" applyNumberFormat="1" applyFont="1" applyBorder="1" applyAlignment="1">
      <alignment/>
    </xf>
    <xf numFmtId="3" fontId="71" fillId="0" borderId="57" xfId="0" applyNumberFormat="1" applyFont="1" applyBorder="1" applyAlignment="1">
      <alignment/>
    </xf>
    <xf numFmtId="3" fontId="16" fillId="0" borderId="38" xfId="0" applyNumberFormat="1" applyFont="1" applyBorder="1" applyAlignment="1">
      <alignment horizontal="right"/>
    </xf>
    <xf numFmtId="0" fontId="0" fillId="0" borderId="46" xfId="0" applyBorder="1" applyAlignment="1">
      <alignment/>
    </xf>
    <xf numFmtId="0" fontId="70" fillId="0" borderId="63" xfId="0" applyFont="1" applyBorder="1" applyAlignment="1">
      <alignment horizontal="center"/>
    </xf>
    <xf numFmtId="0" fontId="71" fillId="0" borderId="65" xfId="0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72" xfId="0" applyBorder="1" applyAlignment="1">
      <alignment/>
    </xf>
    <xf numFmtId="0" fontId="72" fillId="0" borderId="0" xfId="0" applyFont="1" applyAlignment="1">
      <alignment/>
    </xf>
    <xf numFmtId="3" fontId="71" fillId="0" borderId="0" xfId="0" applyNumberFormat="1" applyFont="1" applyBorder="1" applyAlignment="1">
      <alignment/>
    </xf>
    <xf numFmtId="3" fontId="71" fillId="0" borderId="0" xfId="0" applyNumberFormat="1" applyFont="1" applyBorder="1" applyAlignment="1">
      <alignment horizontal="right"/>
    </xf>
    <xf numFmtId="0" fontId="0" fillId="0" borderId="79" xfId="0" applyBorder="1" applyAlignment="1">
      <alignment/>
    </xf>
    <xf numFmtId="0" fontId="66" fillId="0" borderId="51" xfId="0" applyFont="1" applyBorder="1" applyAlignment="1">
      <alignment horizontal="center"/>
    </xf>
    <xf numFmtId="0" fontId="0" fillId="0" borderId="50" xfId="0" applyBorder="1" applyAlignment="1">
      <alignment/>
    </xf>
    <xf numFmtId="3" fontId="0" fillId="0" borderId="79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71" fillId="36" borderId="53" xfId="0" applyNumberFormat="1" applyFont="1" applyFill="1" applyBorder="1" applyAlignment="1">
      <alignment horizontal="right"/>
    </xf>
    <xf numFmtId="3" fontId="16" fillId="36" borderId="3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71" fillId="0" borderId="53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cra.gov.ar/Estadisticas/estser030502.as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65"/>
  <sheetViews>
    <sheetView tabSelected="1" zoomScale="90" zoomScaleNormal="90" zoomScalePageLayoutView="0" workbookViewId="0" topLeftCell="A1">
      <selection activeCell="D12" sqref="D12"/>
    </sheetView>
  </sheetViews>
  <sheetFormatPr defaultColWidth="11.5546875" defaultRowHeight="15"/>
  <cols>
    <col min="1" max="1" width="23.99609375" style="0" customWidth="1"/>
    <col min="2" max="2" width="18.6640625" style="0" customWidth="1"/>
    <col min="3" max="3" width="22.3359375" style="0" customWidth="1"/>
    <col min="7" max="7" width="35.3359375" style="0" customWidth="1"/>
    <col min="8" max="8" width="14.5546875" style="0" customWidth="1"/>
    <col min="9" max="9" width="15.77734375" style="0" customWidth="1"/>
    <col min="10" max="10" width="27.88671875" style="0" customWidth="1"/>
    <col min="11" max="11" width="35.4453125" style="0" customWidth="1"/>
    <col min="12" max="12" width="14.5546875" style="0" customWidth="1"/>
    <col min="13" max="13" width="15.77734375" style="0" customWidth="1"/>
    <col min="14" max="14" width="23.4453125" style="0" customWidth="1"/>
    <col min="15" max="15" width="29.99609375" style="0" customWidth="1"/>
    <col min="16" max="16" width="14.6640625" style="0" customWidth="1"/>
    <col min="17" max="17" width="18.77734375" style="0" customWidth="1"/>
    <col min="18" max="18" width="19.99609375" style="0" customWidth="1"/>
    <col min="19" max="19" width="36.77734375" style="0" customWidth="1"/>
    <col min="20" max="20" width="19.5546875" style="0" customWidth="1"/>
    <col min="21" max="21" width="19.21484375" style="0" customWidth="1"/>
    <col min="22" max="22" width="17.99609375" style="0" customWidth="1"/>
    <col min="23" max="23" width="42.10546875" style="0" customWidth="1"/>
    <col min="24" max="24" width="15.77734375" style="0" customWidth="1"/>
    <col min="25" max="25" width="18.4453125" style="0" customWidth="1"/>
    <col min="27" max="27" width="42.10546875" style="0" customWidth="1"/>
    <col min="28" max="28" width="15.77734375" style="0" customWidth="1"/>
    <col min="29" max="29" width="18.4453125" style="0" customWidth="1"/>
    <col min="31" max="31" width="42.10546875" style="0" customWidth="1"/>
    <col min="32" max="32" width="15.77734375" style="0" customWidth="1"/>
    <col min="33" max="33" width="18.4453125" style="0" customWidth="1"/>
    <col min="35" max="35" width="45.77734375" style="0" customWidth="1"/>
    <col min="36" max="36" width="15.77734375" style="0" customWidth="1"/>
    <col min="37" max="37" width="18.4453125" style="0" customWidth="1"/>
    <col min="39" max="39" width="45.77734375" style="0" customWidth="1"/>
    <col min="40" max="40" width="15.77734375" style="0" customWidth="1"/>
    <col min="41" max="41" width="18.4453125" style="0" customWidth="1"/>
    <col min="43" max="43" width="45.77734375" style="0" customWidth="1"/>
    <col min="44" max="44" width="15.77734375" style="0" customWidth="1"/>
    <col min="45" max="45" width="18.4453125" style="0" customWidth="1"/>
    <col min="47" max="47" width="45.77734375" style="0" customWidth="1"/>
    <col min="48" max="48" width="15.77734375" style="0" customWidth="1"/>
    <col min="49" max="49" width="18.4453125" style="0" customWidth="1"/>
    <col min="51" max="51" width="40.21484375" style="0" customWidth="1"/>
    <col min="52" max="52" width="15.77734375" style="0" customWidth="1"/>
    <col min="53" max="53" width="18.4453125" style="0" customWidth="1"/>
    <col min="55" max="55" width="38.88671875" style="0" customWidth="1"/>
    <col min="56" max="56" width="15.77734375" style="0" customWidth="1"/>
    <col min="57" max="57" width="18.4453125" style="0" customWidth="1"/>
    <col min="59" max="59" width="23.5546875" style="0" customWidth="1"/>
    <col min="60" max="60" width="15.77734375" style="0" customWidth="1"/>
    <col min="61" max="61" width="18.4453125" style="0" customWidth="1"/>
    <col min="62" max="62" width="17.21484375" style="0" customWidth="1"/>
    <col min="64" max="64" width="23.5546875" style="0" customWidth="1"/>
    <col min="65" max="65" width="15.77734375" style="0" customWidth="1"/>
    <col min="66" max="66" width="18.4453125" style="0" customWidth="1"/>
    <col min="67" max="67" width="16.88671875" style="0" customWidth="1"/>
    <col min="68" max="68" width="17.21484375" style="0" customWidth="1"/>
    <col min="70" max="70" width="23.5546875" style="0" customWidth="1"/>
    <col min="71" max="71" width="15.77734375" style="0" customWidth="1"/>
    <col min="72" max="72" width="18.4453125" style="0" customWidth="1"/>
    <col min="73" max="73" width="16.88671875" style="0" customWidth="1"/>
    <col min="74" max="74" width="17.21484375" style="0" customWidth="1"/>
    <col min="76" max="76" width="23.5546875" style="0" customWidth="1"/>
    <col min="77" max="77" width="15.77734375" style="0" customWidth="1"/>
    <col min="78" max="78" width="18.4453125" style="0" customWidth="1"/>
    <col min="79" max="79" width="16.88671875" style="0" customWidth="1"/>
    <col min="80" max="80" width="17.21484375" style="0" customWidth="1"/>
  </cols>
  <sheetData>
    <row r="1" spans="1:79" ht="16.5" thickTop="1">
      <c r="A1" s="131" t="s">
        <v>402</v>
      </c>
      <c r="B1" s="17"/>
      <c r="C1" s="17"/>
      <c r="D1" s="133"/>
      <c r="E1" s="133"/>
      <c r="G1" s="131" t="s">
        <v>402</v>
      </c>
      <c r="H1" s="17"/>
      <c r="I1" s="17"/>
      <c r="K1" s="131" t="s">
        <v>402</v>
      </c>
      <c r="L1" s="17"/>
      <c r="M1" s="17"/>
      <c r="O1" s="131" t="s">
        <v>402</v>
      </c>
      <c r="P1" s="17"/>
      <c r="Q1" s="17"/>
      <c r="R1" s="17"/>
      <c r="S1" s="131" t="s">
        <v>402</v>
      </c>
      <c r="T1" s="17"/>
      <c r="U1" s="17"/>
      <c r="V1" s="133"/>
      <c r="W1" s="131" t="s">
        <v>402</v>
      </c>
      <c r="X1" s="17"/>
      <c r="Y1" s="17"/>
      <c r="AA1" s="26" t="s">
        <v>402</v>
      </c>
      <c r="AB1" s="17"/>
      <c r="AC1" s="17"/>
      <c r="AE1" s="26" t="s">
        <v>402</v>
      </c>
      <c r="AF1" s="17"/>
      <c r="AG1" s="17"/>
      <c r="AI1" s="26" t="s">
        <v>402</v>
      </c>
      <c r="AJ1" s="17"/>
      <c r="AK1" s="17"/>
      <c r="AM1" s="26" t="s">
        <v>402</v>
      </c>
      <c r="AN1" s="17"/>
      <c r="AO1" s="17"/>
      <c r="AQ1" s="26" t="s">
        <v>402</v>
      </c>
      <c r="AR1" s="17"/>
      <c r="AS1" s="17"/>
      <c r="AU1" s="26" t="s">
        <v>402</v>
      </c>
      <c r="AV1" s="17"/>
      <c r="AW1" s="17"/>
      <c r="AY1" s="26" t="s">
        <v>402</v>
      </c>
      <c r="AZ1" s="17"/>
      <c r="BA1" s="17"/>
      <c r="BC1" s="26" t="s">
        <v>402</v>
      </c>
      <c r="BD1" s="17"/>
      <c r="BE1" s="17"/>
      <c r="BG1" s="26" t="s">
        <v>402</v>
      </c>
      <c r="BH1" s="17"/>
      <c r="BI1" s="17"/>
      <c r="BL1" s="26" t="s">
        <v>402</v>
      </c>
      <c r="BM1" s="17"/>
      <c r="BN1" s="17"/>
      <c r="BR1" s="26" t="s">
        <v>402</v>
      </c>
      <c r="BS1" s="17"/>
      <c r="BT1" s="17"/>
      <c r="BX1" s="16" t="s">
        <v>402</v>
      </c>
      <c r="BY1" s="17"/>
      <c r="BZ1" s="17"/>
      <c r="CA1" s="18"/>
    </row>
    <row r="2" spans="1:79" ht="16.5" thickBot="1">
      <c r="A2" s="132" t="s">
        <v>403</v>
      </c>
      <c r="B2" s="20"/>
      <c r="C2" s="20"/>
      <c r="D2" s="133"/>
      <c r="E2" s="133"/>
      <c r="G2" s="132" t="s">
        <v>403</v>
      </c>
      <c r="H2" s="20"/>
      <c r="I2" s="20"/>
      <c r="K2" s="132" t="s">
        <v>403</v>
      </c>
      <c r="L2" s="20"/>
      <c r="M2" s="20"/>
      <c r="O2" s="132" t="s">
        <v>403</v>
      </c>
      <c r="P2" s="20"/>
      <c r="Q2" s="20"/>
      <c r="R2" s="133"/>
      <c r="S2" s="132" t="s">
        <v>403</v>
      </c>
      <c r="T2" s="20"/>
      <c r="U2" s="20"/>
      <c r="V2" s="133"/>
      <c r="W2" s="132" t="s">
        <v>403</v>
      </c>
      <c r="X2" s="20"/>
      <c r="Y2" s="20"/>
      <c r="AA2" s="27" t="s">
        <v>403</v>
      </c>
      <c r="AB2" s="20"/>
      <c r="AC2" s="20"/>
      <c r="AE2" s="27" t="s">
        <v>403</v>
      </c>
      <c r="AF2" s="20"/>
      <c r="AG2" s="20"/>
      <c r="AI2" s="27" t="s">
        <v>403</v>
      </c>
      <c r="AJ2" s="20"/>
      <c r="AK2" s="20"/>
      <c r="AM2" s="27" t="s">
        <v>403</v>
      </c>
      <c r="AN2" s="20"/>
      <c r="AO2" s="20"/>
      <c r="AQ2" s="27" t="s">
        <v>403</v>
      </c>
      <c r="AR2" s="20"/>
      <c r="AS2" s="20"/>
      <c r="AU2" s="27" t="s">
        <v>403</v>
      </c>
      <c r="AV2" s="20"/>
      <c r="AW2" s="20"/>
      <c r="AY2" s="27" t="s">
        <v>403</v>
      </c>
      <c r="AZ2" s="20"/>
      <c r="BA2" s="20"/>
      <c r="BC2" s="27" t="s">
        <v>403</v>
      </c>
      <c r="BD2" s="20"/>
      <c r="BE2" s="20"/>
      <c r="BG2" s="27" t="s">
        <v>403</v>
      </c>
      <c r="BH2" s="20"/>
      <c r="BI2" s="20"/>
      <c r="BL2" s="27" t="s">
        <v>403</v>
      </c>
      <c r="BM2" s="20"/>
      <c r="BN2" s="20"/>
      <c r="BR2" s="27" t="s">
        <v>403</v>
      </c>
      <c r="BS2" s="20"/>
      <c r="BT2" s="20"/>
      <c r="BX2" s="19" t="s">
        <v>403</v>
      </c>
      <c r="BY2" s="20"/>
      <c r="BZ2" s="20"/>
      <c r="CA2" s="21"/>
    </row>
    <row r="3" spans="18:76" ht="15.75" thickTop="1">
      <c r="R3" s="58"/>
      <c r="W3" s="22"/>
      <c r="AA3" s="22"/>
      <c r="AE3" s="22"/>
      <c r="AI3" s="22"/>
      <c r="AM3" s="22"/>
      <c r="AQ3" s="22"/>
      <c r="AU3" s="22"/>
      <c r="AY3" s="22"/>
      <c r="BC3" s="22"/>
      <c r="BG3" s="22"/>
      <c r="BL3" s="22"/>
      <c r="BR3" s="22"/>
      <c r="BX3" s="22"/>
    </row>
    <row r="4" spans="1:80" ht="15">
      <c r="A4" s="262" t="s">
        <v>405</v>
      </c>
      <c r="B4" s="263"/>
      <c r="C4" s="263"/>
      <c r="D4" s="255"/>
      <c r="E4" s="255"/>
      <c r="G4" s="262" t="s">
        <v>405</v>
      </c>
      <c r="H4" s="263"/>
      <c r="I4" s="263"/>
      <c r="K4" s="262" t="s">
        <v>405</v>
      </c>
      <c r="L4" s="263"/>
      <c r="M4" s="263"/>
      <c r="O4" s="262" t="s">
        <v>405</v>
      </c>
      <c r="P4" s="263"/>
      <c r="Q4" s="263"/>
      <c r="R4" s="168"/>
      <c r="S4" s="262" t="s">
        <v>405</v>
      </c>
      <c r="T4" s="263"/>
      <c r="U4" s="263"/>
      <c r="W4" s="262" t="s">
        <v>405</v>
      </c>
      <c r="X4" s="263"/>
      <c r="Y4" s="263"/>
      <c r="AA4" s="262" t="s">
        <v>405</v>
      </c>
      <c r="AB4" s="263"/>
      <c r="AC4" s="263"/>
      <c r="AE4" s="262" t="s">
        <v>405</v>
      </c>
      <c r="AF4" s="263"/>
      <c r="AG4" s="263"/>
      <c r="AI4" s="262" t="s">
        <v>405</v>
      </c>
      <c r="AJ4" s="263"/>
      <c r="AK4" s="263"/>
      <c r="AM4" s="262" t="s">
        <v>405</v>
      </c>
      <c r="AN4" s="263"/>
      <c r="AO4" s="263"/>
      <c r="AQ4" s="262" t="s">
        <v>405</v>
      </c>
      <c r="AR4" s="263"/>
      <c r="AS4" s="263"/>
      <c r="AU4" s="262" t="s">
        <v>405</v>
      </c>
      <c r="AV4" s="263"/>
      <c r="AW4" s="263"/>
      <c r="AY4" s="262" t="s">
        <v>405</v>
      </c>
      <c r="AZ4" s="263"/>
      <c r="BA4" s="263"/>
      <c r="BC4" s="262" t="s">
        <v>405</v>
      </c>
      <c r="BD4" s="263"/>
      <c r="BE4" s="263"/>
      <c r="BG4" s="262" t="s">
        <v>405</v>
      </c>
      <c r="BH4" s="263"/>
      <c r="BI4" s="263"/>
      <c r="BJ4" s="263"/>
      <c r="BK4" s="29"/>
      <c r="BL4" s="262" t="s">
        <v>405</v>
      </c>
      <c r="BM4" s="263"/>
      <c r="BN4" s="263"/>
      <c r="BO4" s="263"/>
      <c r="BP4" s="263"/>
      <c r="BR4" s="262" t="s">
        <v>405</v>
      </c>
      <c r="BS4" s="263"/>
      <c r="BT4" s="263"/>
      <c r="BU4" s="263"/>
      <c r="BV4" s="263"/>
      <c r="BX4" s="262" t="s">
        <v>405</v>
      </c>
      <c r="BY4" s="263"/>
      <c r="BZ4" s="263"/>
      <c r="CA4" s="263"/>
      <c r="CB4" s="263"/>
    </row>
    <row r="5" spans="1:80" ht="15">
      <c r="A5" s="262" t="s">
        <v>1225</v>
      </c>
      <c r="B5" s="263"/>
      <c r="C5" s="263"/>
      <c r="D5" s="255"/>
      <c r="E5" s="255"/>
      <c r="G5" s="262" t="s">
        <v>1225</v>
      </c>
      <c r="H5" s="263"/>
      <c r="I5" s="263"/>
      <c r="K5" s="262" t="s">
        <v>1225</v>
      </c>
      <c r="L5" s="263"/>
      <c r="M5" s="263"/>
      <c r="O5" s="262" t="s">
        <v>1225</v>
      </c>
      <c r="P5" s="263"/>
      <c r="Q5" s="263"/>
      <c r="R5" s="161"/>
      <c r="S5" s="262" t="s">
        <v>1225</v>
      </c>
      <c r="T5" s="263"/>
      <c r="U5" s="263"/>
      <c r="W5" s="262" t="s">
        <v>1225</v>
      </c>
      <c r="X5" s="263"/>
      <c r="Y5" s="263"/>
      <c r="AA5" s="262" t="s">
        <v>1225</v>
      </c>
      <c r="AB5" s="263"/>
      <c r="AC5" s="263"/>
      <c r="AE5" s="262" t="s">
        <v>1226</v>
      </c>
      <c r="AF5" s="263"/>
      <c r="AG5" s="263"/>
      <c r="AI5" s="262" t="s">
        <v>1225</v>
      </c>
      <c r="AJ5" s="263"/>
      <c r="AK5" s="263"/>
      <c r="AM5" s="262" t="s">
        <v>406</v>
      </c>
      <c r="AN5" s="263"/>
      <c r="AO5" s="263"/>
      <c r="AQ5" s="262" t="s">
        <v>406</v>
      </c>
      <c r="AR5" s="263"/>
      <c r="AS5" s="263"/>
      <c r="AU5" s="262" t="s">
        <v>406</v>
      </c>
      <c r="AV5" s="263"/>
      <c r="AW5" s="263"/>
      <c r="AY5" s="262" t="s">
        <v>406</v>
      </c>
      <c r="AZ5" s="263"/>
      <c r="BA5" s="263"/>
      <c r="BC5" s="262" t="s">
        <v>406</v>
      </c>
      <c r="BD5" s="263"/>
      <c r="BE5" s="263"/>
      <c r="BG5" s="262" t="s">
        <v>406</v>
      </c>
      <c r="BH5" s="263"/>
      <c r="BI5" s="263"/>
      <c r="BJ5" s="263"/>
      <c r="BK5" s="28"/>
      <c r="BL5" s="262" t="s">
        <v>406</v>
      </c>
      <c r="BM5" s="263"/>
      <c r="BN5" s="263"/>
      <c r="BO5" s="263"/>
      <c r="BP5" s="263"/>
      <c r="BR5" s="262" t="s">
        <v>406</v>
      </c>
      <c r="BS5" s="263"/>
      <c r="BT5" s="263"/>
      <c r="BU5" s="263"/>
      <c r="BV5" s="263"/>
      <c r="BX5" s="262" t="s">
        <v>406</v>
      </c>
      <c r="BY5" s="263"/>
      <c r="BZ5" s="263"/>
      <c r="CA5" s="263"/>
      <c r="CB5" s="263"/>
    </row>
    <row r="6" spans="1:80" ht="16.5" thickBot="1">
      <c r="A6" s="262" t="s">
        <v>404</v>
      </c>
      <c r="B6" s="263"/>
      <c r="C6" s="263"/>
      <c r="D6" s="255"/>
      <c r="E6" s="255"/>
      <c r="G6" s="262" t="s">
        <v>404</v>
      </c>
      <c r="H6" s="263"/>
      <c r="I6" s="263"/>
      <c r="K6" s="262" t="s">
        <v>404</v>
      </c>
      <c r="L6" s="263"/>
      <c r="M6" s="263"/>
      <c r="O6" s="262" t="s">
        <v>404</v>
      </c>
      <c r="P6" s="263"/>
      <c r="Q6" s="263"/>
      <c r="R6" s="161"/>
      <c r="S6" s="262" t="s">
        <v>404</v>
      </c>
      <c r="T6" s="263"/>
      <c r="U6" s="263"/>
      <c r="W6" s="262" t="s">
        <v>404</v>
      </c>
      <c r="X6" s="263"/>
      <c r="Y6" s="263"/>
      <c r="AA6" s="262" t="s">
        <v>404</v>
      </c>
      <c r="AB6" s="263"/>
      <c r="AC6" s="263"/>
      <c r="AE6" s="262" t="s">
        <v>404</v>
      </c>
      <c r="AF6" s="263"/>
      <c r="AG6" s="263"/>
      <c r="AI6" s="262" t="s">
        <v>404</v>
      </c>
      <c r="AJ6" s="263"/>
      <c r="AK6" s="263"/>
      <c r="AM6" s="262" t="s">
        <v>404</v>
      </c>
      <c r="AN6" s="263"/>
      <c r="AO6" s="263"/>
      <c r="AQ6" s="262" t="s">
        <v>404</v>
      </c>
      <c r="AR6" s="263"/>
      <c r="AS6" s="263"/>
      <c r="AU6" s="262" t="s">
        <v>404</v>
      </c>
      <c r="AV6" s="263"/>
      <c r="AW6" s="263"/>
      <c r="AY6" s="262" t="s">
        <v>404</v>
      </c>
      <c r="AZ6" s="263"/>
      <c r="BA6" s="263"/>
      <c r="BC6" s="262" t="s">
        <v>404</v>
      </c>
      <c r="BD6" s="263"/>
      <c r="BE6" s="263"/>
      <c r="BG6" s="262" t="s">
        <v>404</v>
      </c>
      <c r="BH6" s="263"/>
      <c r="BI6" s="263"/>
      <c r="BJ6" s="263"/>
      <c r="BK6" s="28"/>
      <c r="BL6" s="264" t="s">
        <v>404</v>
      </c>
      <c r="BM6" s="263"/>
      <c r="BN6" s="263"/>
      <c r="BO6" s="263"/>
      <c r="BP6" s="263"/>
      <c r="BR6" s="264" t="s">
        <v>404</v>
      </c>
      <c r="BS6" s="263"/>
      <c r="BT6" s="263"/>
      <c r="BU6" s="263"/>
      <c r="BV6" s="263"/>
      <c r="BX6" s="264" t="s">
        <v>404</v>
      </c>
      <c r="BY6" s="263"/>
      <c r="BZ6" s="263"/>
      <c r="CA6" s="263"/>
      <c r="CB6" s="263"/>
    </row>
    <row r="7" spans="1:80" ht="45" customHeight="1" thickTop="1">
      <c r="A7" s="215"/>
      <c r="B7" s="216" t="s">
        <v>1460</v>
      </c>
      <c r="C7" s="217" t="s">
        <v>0</v>
      </c>
      <c r="D7" s="256"/>
      <c r="E7" s="256"/>
      <c r="G7" s="215"/>
      <c r="H7" s="216" t="s">
        <v>1460</v>
      </c>
      <c r="I7" s="217" t="s">
        <v>0</v>
      </c>
      <c r="K7" s="196"/>
      <c r="L7" s="197" t="s">
        <v>817</v>
      </c>
      <c r="M7" s="198" t="s">
        <v>0</v>
      </c>
      <c r="O7" s="32"/>
      <c r="P7" s="32" t="s">
        <v>817</v>
      </c>
      <c r="Q7" s="32" t="s">
        <v>0</v>
      </c>
      <c r="S7" s="32"/>
      <c r="T7" s="32" t="s">
        <v>817</v>
      </c>
      <c r="U7" s="32" t="s">
        <v>0</v>
      </c>
      <c r="W7" s="32"/>
      <c r="X7" s="32" t="s">
        <v>817</v>
      </c>
      <c r="Y7" s="32" t="s">
        <v>0</v>
      </c>
      <c r="AA7" s="32"/>
      <c r="AB7" s="32" t="s">
        <v>817</v>
      </c>
      <c r="AC7" s="32" t="s">
        <v>0</v>
      </c>
      <c r="AE7" s="32"/>
      <c r="AF7" s="32" t="s">
        <v>817</v>
      </c>
      <c r="AG7" s="32" t="s">
        <v>0</v>
      </c>
      <c r="AI7" s="32"/>
      <c r="AJ7" s="32" t="s">
        <v>817</v>
      </c>
      <c r="AK7" s="32" t="s">
        <v>0</v>
      </c>
      <c r="AM7" s="32"/>
      <c r="AN7" s="32" t="s">
        <v>817</v>
      </c>
      <c r="AO7" s="32" t="s">
        <v>0</v>
      </c>
      <c r="AQ7" s="32"/>
      <c r="AR7" s="32" t="s">
        <v>817</v>
      </c>
      <c r="AS7" s="32" t="s">
        <v>0</v>
      </c>
      <c r="AU7" s="32"/>
      <c r="AV7" s="32"/>
      <c r="AW7" s="32" t="s">
        <v>0</v>
      </c>
      <c r="AY7" s="32"/>
      <c r="AZ7" s="32" t="s">
        <v>817</v>
      </c>
      <c r="BA7" s="32" t="s">
        <v>0</v>
      </c>
      <c r="BC7" s="32"/>
      <c r="BD7" s="32" t="s">
        <v>817</v>
      </c>
      <c r="BE7" s="32" t="s">
        <v>0</v>
      </c>
      <c r="BG7" s="32"/>
      <c r="BH7" s="32"/>
      <c r="BI7" s="32" t="s">
        <v>0</v>
      </c>
      <c r="BJ7" s="34" t="s">
        <v>2</v>
      </c>
      <c r="BL7" s="32"/>
      <c r="BM7" s="32"/>
      <c r="BN7" s="32" t="s">
        <v>0</v>
      </c>
      <c r="BO7" s="32" t="s">
        <v>1</v>
      </c>
      <c r="BP7" s="34" t="s">
        <v>799</v>
      </c>
      <c r="BR7" s="32"/>
      <c r="BS7" s="32"/>
      <c r="BT7" s="32" t="s">
        <v>0</v>
      </c>
      <c r="BU7" s="32" t="s">
        <v>1</v>
      </c>
      <c r="BV7" s="34" t="s">
        <v>799</v>
      </c>
      <c r="BX7" s="32"/>
      <c r="BY7" s="32"/>
      <c r="BZ7" s="32" t="s">
        <v>0</v>
      </c>
      <c r="CA7" s="32" t="s">
        <v>1</v>
      </c>
      <c r="CB7" s="34" t="s">
        <v>799</v>
      </c>
    </row>
    <row r="8" spans="1:80" ht="16.5" thickBot="1">
      <c r="A8" s="258" t="s">
        <v>1458</v>
      </c>
      <c r="B8" s="259" t="s">
        <v>1461</v>
      </c>
      <c r="C8" s="260" t="s">
        <v>657</v>
      </c>
      <c r="D8" s="257"/>
      <c r="E8" s="257"/>
      <c r="G8" s="218" t="s">
        <v>1458</v>
      </c>
      <c r="H8" s="219" t="s">
        <v>1461</v>
      </c>
      <c r="I8" s="220" t="s">
        <v>657</v>
      </c>
      <c r="K8" s="199" t="s">
        <v>816</v>
      </c>
      <c r="L8" s="33" t="s">
        <v>818</v>
      </c>
      <c r="M8" s="208" t="s">
        <v>657</v>
      </c>
      <c r="O8" s="33" t="s">
        <v>816</v>
      </c>
      <c r="P8" s="33" t="s">
        <v>818</v>
      </c>
      <c r="Q8" s="33" t="s">
        <v>657</v>
      </c>
      <c r="S8" s="33" t="s">
        <v>816</v>
      </c>
      <c r="T8" s="33" t="s">
        <v>818</v>
      </c>
      <c r="U8" s="33" t="s">
        <v>657</v>
      </c>
      <c r="W8" s="33" t="s">
        <v>816</v>
      </c>
      <c r="X8" s="33" t="s">
        <v>818</v>
      </c>
      <c r="Y8" s="33" t="s">
        <v>657</v>
      </c>
      <c r="AA8" s="33" t="s">
        <v>816</v>
      </c>
      <c r="AB8" s="33" t="s">
        <v>818</v>
      </c>
      <c r="AC8" s="33" t="s">
        <v>657</v>
      </c>
      <c r="AE8" s="33" t="s">
        <v>816</v>
      </c>
      <c r="AF8" s="33" t="s">
        <v>818</v>
      </c>
      <c r="AG8" s="33" t="s">
        <v>657</v>
      </c>
      <c r="AI8" s="33" t="s">
        <v>816</v>
      </c>
      <c r="AJ8" s="33" t="s">
        <v>818</v>
      </c>
      <c r="AK8" s="33" t="s">
        <v>657</v>
      </c>
      <c r="AM8" s="33" t="s">
        <v>816</v>
      </c>
      <c r="AN8" s="33" t="s">
        <v>818</v>
      </c>
      <c r="AO8" s="33" t="s">
        <v>657</v>
      </c>
      <c r="AQ8" s="33" t="s">
        <v>816</v>
      </c>
      <c r="AR8" s="33" t="s">
        <v>818</v>
      </c>
      <c r="AS8" s="33" t="s">
        <v>657</v>
      </c>
      <c r="AU8" s="33" t="s">
        <v>5</v>
      </c>
      <c r="AV8" s="33" t="s">
        <v>3</v>
      </c>
      <c r="AW8" s="33" t="s">
        <v>657</v>
      </c>
      <c r="AY8" s="33" t="s">
        <v>816</v>
      </c>
      <c r="AZ8" s="33" t="s">
        <v>818</v>
      </c>
      <c r="BA8" s="33" t="s">
        <v>657</v>
      </c>
      <c r="BC8" s="33" t="s">
        <v>816</v>
      </c>
      <c r="BD8" s="33" t="s">
        <v>818</v>
      </c>
      <c r="BE8" s="33" t="s">
        <v>657</v>
      </c>
      <c r="BG8" s="33" t="s">
        <v>5</v>
      </c>
      <c r="BH8" s="33" t="s">
        <v>3</v>
      </c>
      <c r="BI8" s="33" t="s">
        <v>657</v>
      </c>
      <c r="BJ8" s="35" t="s">
        <v>794</v>
      </c>
      <c r="BL8" s="33" t="s">
        <v>5</v>
      </c>
      <c r="BM8" s="33" t="s">
        <v>3</v>
      </c>
      <c r="BN8" s="33" t="s">
        <v>657</v>
      </c>
      <c r="BO8" s="33" t="s">
        <v>4</v>
      </c>
      <c r="BP8" s="35" t="s">
        <v>794</v>
      </c>
      <c r="BR8" s="33" t="s">
        <v>5</v>
      </c>
      <c r="BS8" s="33" t="s">
        <v>3</v>
      </c>
      <c r="BT8" s="33" t="s">
        <v>657</v>
      </c>
      <c r="BU8" s="33" t="s">
        <v>4</v>
      </c>
      <c r="BV8" s="35" t="s">
        <v>794</v>
      </c>
      <c r="BX8" s="33" t="s">
        <v>5</v>
      </c>
      <c r="BY8" s="33" t="s">
        <v>3</v>
      </c>
      <c r="BZ8" s="33" t="s">
        <v>407</v>
      </c>
      <c r="CA8" s="33" t="s">
        <v>4</v>
      </c>
      <c r="CB8" s="35" t="s">
        <v>794</v>
      </c>
    </row>
    <row r="9" spans="1:80" ht="15.75" thickBot="1">
      <c r="A9" s="235" t="s">
        <v>1473</v>
      </c>
      <c r="B9" s="236">
        <v>1755694136</v>
      </c>
      <c r="C9" s="236">
        <v>1755694136</v>
      </c>
      <c r="G9" s="221" t="s">
        <v>1459</v>
      </c>
      <c r="H9" s="237">
        <v>1879151216</v>
      </c>
      <c r="I9" s="237">
        <v>1879151216</v>
      </c>
      <c r="K9" s="200"/>
      <c r="L9" s="201"/>
      <c r="M9" s="202"/>
      <c r="O9" s="1"/>
      <c r="P9" s="73"/>
      <c r="Q9" s="1"/>
      <c r="S9" s="4"/>
      <c r="T9" s="3"/>
      <c r="U9" s="4"/>
      <c r="W9" s="1"/>
      <c r="X9" s="3"/>
      <c r="Y9" s="4"/>
      <c r="AA9" s="1"/>
      <c r="AB9" s="3"/>
      <c r="AC9" s="4"/>
      <c r="AE9" s="2"/>
      <c r="AF9" s="3"/>
      <c r="AG9" s="4"/>
      <c r="AI9" s="2"/>
      <c r="AJ9" s="3"/>
      <c r="AK9" s="4"/>
      <c r="AM9" s="1"/>
      <c r="AN9" s="73"/>
      <c r="AO9" s="1"/>
      <c r="AQ9" s="2"/>
      <c r="AR9" s="3"/>
      <c r="AS9" s="4"/>
      <c r="AU9" s="2"/>
      <c r="AV9" s="3"/>
      <c r="AW9" s="4"/>
      <c r="AY9" s="2"/>
      <c r="AZ9" s="3"/>
      <c r="BA9" s="4"/>
      <c r="BC9" s="2"/>
      <c r="BD9" s="3"/>
      <c r="BE9" s="4"/>
      <c r="BG9" s="2"/>
      <c r="BH9" s="3"/>
      <c r="BI9" s="4"/>
      <c r="BJ9" s="3"/>
      <c r="BL9" s="2"/>
      <c r="BM9" s="3"/>
      <c r="BN9" s="4"/>
      <c r="BO9" s="3"/>
      <c r="BP9" s="3"/>
      <c r="BR9" s="2"/>
      <c r="BS9" s="3"/>
      <c r="BT9" s="4"/>
      <c r="BU9" s="3"/>
      <c r="BV9" s="3"/>
      <c r="BX9" s="2"/>
      <c r="BY9" s="3"/>
      <c r="BZ9" s="4"/>
      <c r="CA9" s="3"/>
      <c r="CB9" s="3"/>
    </row>
    <row r="10" spans="1:80" ht="19.5" thickBot="1" thickTop="1">
      <c r="A10" s="261" t="s">
        <v>1474</v>
      </c>
      <c r="B10" s="236">
        <v>1290339768</v>
      </c>
      <c r="C10" s="236">
        <f>SUM(C9+B10)</f>
        <v>3046033904</v>
      </c>
      <c r="G10" s="235" t="s">
        <v>1462</v>
      </c>
      <c r="H10" s="236">
        <v>1378551615</v>
      </c>
      <c r="I10" s="238">
        <f aca="true" t="shared" si="0" ref="I10:I20">SUM(I9+H10)</f>
        <v>3257702831</v>
      </c>
      <c r="K10" s="232" t="s">
        <v>1406</v>
      </c>
      <c r="L10" s="203">
        <v>294202088</v>
      </c>
      <c r="M10" s="233">
        <v>294202088</v>
      </c>
      <c r="O10" s="176" t="s">
        <v>1351</v>
      </c>
      <c r="P10" s="175">
        <v>869746065</v>
      </c>
      <c r="Q10" s="173">
        <v>869746065</v>
      </c>
      <c r="R10" s="180"/>
      <c r="S10" s="139" t="s">
        <v>1299</v>
      </c>
      <c r="T10" s="140">
        <v>37274469</v>
      </c>
      <c r="U10" s="140">
        <v>37274469</v>
      </c>
      <c r="W10" s="42" t="s">
        <v>1247</v>
      </c>
      <c r="X10" s="30">
        <v>75055836</v>
      </c>
      <c r="Y10" s="30">
        <v>75055836</v>
      </c>
      <c r="AA10" s="42" t="s">
        <v>819</v>
      </c>
      <c r="AB10" s="30">
        <v>111285602</v>
      </c>
      <c r="AC10" s="30">
        <v>111285602</v>
      </c>
      <c r="AE10" s="42" t="s">
        <v>841</v>
      </c>
      <c r="AF10" s="42">
        <v>356970567</v>
      </c>
      <c r="AG10" s="42">
        <v>356970567</v>
      </c>
      <c r="AI10" s="42" t="s">
        <v>892</v>
      </c>
      <c r="AJ10" s="41">
        <v>273925005</v>
      </c>
      <c r="AK10" s="41">
        <v>273925005</v>
      </c>
      <c r="AM10" s="42" t="s">
        <v>942</v>
      </c>
      <c r="AN10" s="41">
        <v>284898153</v>
      </c>
      <c r="AO10" s="41">
        <v>284898153</v>
      </c>
      <c r="AQ10" s="42" t="s">
        <v>993</v>
      </c>
      <c r="AR10" s="41">
        <v>455964875</v>
      </c>
      <c r="AS10" s="41">
        <v>455964875</v>
      </c>
      <c r="AU10" s="67" t="s">
        <v>1041</v>
      </c>
      <c r="AV10" s="39">
        <v>155644354</v>
      </c>
      <c r="AW10" s="39">
        <f>+AV10</f>
        <v>155644354</v>
      </c>
      <c r="AY10" s="64" t="s">
        <v>1091</v>
      </c>
      <c r="AZ10" s="30">
        <v>281555632</v>
      </c>
      <c r="BA10" s="30">
        <f>+AZ10</f>
        <v>281555632</v>
      </c>
      <c r="BC10" s="5" t="s">
        <v>1142</v>
      </c>
      <c r="BD10" s="30">
        <v>109244466</v>
      </c>
      <c r="BE10" s="30">
        <f>+BD10</f>
        <v>109244466</v>
      </c>
      <c r="BG10" s="5" t="s">
        <v>658</v>
      </c>
      <c r="BH10" s="30">
        <v>27783488</v>
      </c>
      <c r="BI10" s="30">
        <f>+BH10</f>
        <v>27783488</v>
      </c>
      <c r="BJ10" s="8">
        <v>2.9653</v>
      </c>
      <c r="BL10" s="5" t="s">
        <v>408</v>
      </c>
      <c r="BM10" s="6">
        <v>37951371</v>
      </c>
      <c r="BN10" s="6">
        <f>+BM10</f>
        <v>37951371</v>
      </c>
      <c r="BO10" s="9">
        <v>36381000</v>
      </c>
      <c r="BP10" s="8">
        <v>2.9243</v>
      </c>
      <c r="BR10" s="5" t="s">
        <v>156</v>
      </c>
      <c r="BS10" s="6">
        <v>48978494</v>
      </c>
      <c r="BT10" s="6">
        <f>+BS10</f>
        <v>48978494</v>
      </c>
      <c r="BU10" s="9">
        <v>29370000</v>
      </c>
      <c r="BV10" s="10">
        <v>3.3625</v>
      </c>
      <c r="BW10" s="23"/>
      <c r="BX10" s="5" t="s">
        <v>6</v>
      </c>
      <c r="BY10" s="6">
        <v>35096054</v>
      </c>
      <c r="BZ10" s="6">
        <f>+BY10</f>
        <v>35096054</v>
      </c>
      <c r="CA10" s="7" t="s">
        <v>7</v>
      </c>
      <c r="CB10" s="8">
        <v>3.4283</v>
      </c>
    </row>
    <row r="11" spans="1:80" ht="18.75" thickBot="1">
      <c r="A11" s="261" t="s">
        <v>1475</v>
      </c>
      <c r="B11" s="236">
        <v>1143379287</v>
      </c>
      <c r="C11" s="236">
        <f>SUM(C10+B11)</f>
        <v>4189413191</v>
      </c>
      <c r="G11" s="235" t="s">
        <v>1463</v>
      </c>
      <c r="H11" s="236">
        <v>1423059120</v>
      </c>
      <c r="I11" s="238">
        <f t="shared" si="0"/>
        <v>4680761951</v>
      </c>
      <c r="K11" s="177" t="s">
        <v>1407</v>
      </c>
      <c r="L11" s="174">
        <v>438876685</v>
      </c>
      <c r="M11" s="174">
        <f aca="true" t="shared" si="1" ref="M11:M17">SUM(M10+L11)</f>
        <v>733078773</v>
      </c>
      <c r="O11" s="177" t="s">
        <v>1352</v>
      </c>
      <c r="P11" s="178">
        <v>741148219</v>
      </c>
      <c r="Q11" s="174">
        <f>SUM(Q10+P11)</f>
        <v>1610894284</v>
      </c>
      <c r="R11" s="180"/>
      <c r="S11" s="141" t="s">
        <v>1300</v>
      </c>
      <c r="T11" s="142">
        <v>274381406</v>
      </c>
      <c r="U11" s="142">
        <f aca="true" t="shared" si="2" ref="U11:U34">SUM(U10+T11)</f>
        <v>311655875</v>
      </c>
      <c r="W11" s="30" t="s">
        <v>1248</v>
      </c>
      <c r="X11" s="30">
        <v>314200402</v>
      </c>
      <c r="Y11" s="30">
        <f aca="true" t="shared" si="3" ref="Y11:Y61">SUM(Y10+X11)</f>
        <v>389256238</v>
      </c>
      <c r="AA11" s="30" t="s">
        <v>820</v>
      </c>
      <c r="AB11" s="30">
        <v>399263013</v>
      </c>
      <c r="AC11" s="30">
        <f aca="true" t="shared" si="4" ref="AC11:AC20">SUM(AC10+AB11)</f>
        <v>510548615</v>
      </c>
      <c r="AE11" s="30" t="s">
        <v>842</v>
      </c>
      <c r="AF11" s="30">
        <v>468259215</v>
      </c>
      <c r="AG11" s="30">
        <f aca="true" t="shared" si="5" ref="AG11:AG43">SUM(AG10+AF11)</f>
        <v>825229782</v>
      </c>
      <c r="AI11" s="30" t="s">
        <v>893</v>
      </c>
      <c r="AJ11" s="9">
        <v>398139191</v>
      </c>
      <c r="AK11" s="9">
        <f aca="true" t="shared" si="6" ref="AK11:AK61">SUM(AK10+AJ11)</f>
        <v>672064196</v>
      </c>
      <c r="AM11" s="30" t="s">
        <v>943</v>
      </c>
      <c r="AN11" s="9">
        <v>233587751</v>
      </c>
      <c r="AO11" s="9">
        <f aca="true" t="shared" si="7" ref="AO11:AO26">SUM(AN11+AO10)</f>
        <v>518485904</v>
      </c>
      <c r="AQ11" s="30" t="s">
        <v>994</v>
      </c>
      <c r="AR11" s="9">
        <v>434306564</v>
      </c>
      <c r="AS11" s="9">
        <f aca="true" t="shared" si="8" ref="AS11:AS61">SUM(AS10+AR11)</f>
        <v>890271439</v>
      </c>
      <c r="AU11" s="66" t="s">
        <v>1042</v>
      </c>
      <c r="AV11" s="39">
        <v>449973103</v>
      </c>
      <c r="AW11" s="39">
        <f>+AV11+AW10</f>
        <v>605617457</v>
      </c>
      <c r="AY11" s="65" t="s">
        <v>1092</v>
      </c>
      <c r="AZ11" s="30">
        <v>229554943</v>
      </c>
      <c r="BA11" s="30">
        <f>+AZ11+BA10</f>
        <v>511110575</v>
      </c>
      <c r="BC11" s="5" t="s">
        <v>1143</v>
      </c>
      <c r="BD11" s="30">
        <v>187940560</v>
      </c>
      <c r="BE11" s="30">
        <f>+BD11+BE10</f>
        <v>297185026</v>
      </c>
      <c r="BG11" s="5" t="s">
        <v>659</v>
      </c>
      <c r="BH11" s="30">
        <v>20870594</v>
      </c>
      <c r="BI11" s="30">
        <f>+BH11+BI10</f>
        <v>48654082</v>
      </c>
      <c r="BJ11" s="8">
        <v>2.9705</v>
      </c>
      <c r="BL11" s="5" t="s">
        <v>409</v>
      </c>
      <c r="BM11" s="6">
        <v>36929243</v>
      </c>
      <c r="BN11" s="6">
        <f aca="true" t="shared" si="9" ref="BN11:BN77">+BM11+BN10</f>
        <v>74880614</v>
      </c>
      <c r="BO11" s="9">
        <v>35002000</v>
      </c>
      <c r="BP11" s="8">
        <v>2.8922</v>
      </c>
      <c r="BR11" s="5" t="s">
        <v>157</v>
      </c>
      <c r="BS11" s="6">
        <v>45596005</v>
      </c>
      <c r="BT11" s="6">
        <f>+BS11+BT10</f>
        <v>94574499</v>
      </c>
      <c r="BU11" s="9">
        <v>61460000</v>
      </c>
      <c r="BV11" s="10">
        <v>3.3328</v>
      </c>
      <c r="BW11" s="23"/>
      <c r="BX11" s="5" t="s">
        <v>8</v>
      </c>
      <c r="BY11" s="6">
        <v>23307950</v>
      </c>
      <c r="BZ11" s="6">
        <f>+BZ10+BY11</f>
        <v>58404004</v>
      </c>
      <c r="CA11" s="7" t="s">
        <v>7</v>
      </c>
      <c r="CB11" s="8">
        <v>3.4483</v>
      </c>
    </row>
    <row r="12" spans="1:80" ht="18.75" thickBot="1">
      <c r="A12" s="213" t="s">
        <v>1476</v>
      </c>
      <c r="B12" s="236">
        <v>1915008217</v>
      </c>
      <c r="C12" s="236">
        <f>SUM(C11+B12)</f>
        <v>6104421408</v>
      </c>
      <c r="G12" s="235" t="s">
        <v>1464</v>
      </c>
      <c r="H12" s="236">
        <v>1376332358</v>
      </c>
      <c r="I12" s="238">
        <f t="shared" si="0"/>
        <v>6057094309</v>
      </c>
      <c r="K12" s="177" t="s">
        <v>1408</v>
      </c>
      <c r="L12" s="174">
        <v>537757654</v>
      </c>
      <c r="M12" s="174">
        <f t="shared" si="1"/>
        <v>1270836427</v>
      </c>
      <c r="O12" s="177" t="s">
        <v>1353</v>
      </c>
      <c r="P12" s="178">
        <v>455238379</v>
      </c>
      <c r="Q12" s="174">
        <f aca="true" t="shared" si="10" ref="Q12:Q20">SUM(Q11+P12)</f>
        <v>2066132663</v>
      </c>
      <c r="R12" s="180"/>
      <c r="S12" s="141" t="s">
        <v>1301</v>
      </c>
      <c r="T12" s="142">
        <v>324115265</v>
      </c>
      <c r="U12" s="142">
        <f t="shared" si="2"/>
        <v>635771140</v>
      </c>
      <c r="W12" s="30" t="s">
        <v>1249</v>
      </c>
      <c r="X12" s="30">
        <v>304384268</v>
      </c>
      <c r="Y12" s="30">
        <f t="shared" si="3"/>
        <v>693640506</v>
      </c>
      <c r="AA12" s="30" t="s">
        <v>821</v>
      </c>
      <c r="AB12" s="30">
        <v>285900273</v>
      </c>
      <c r="AC12" s="30">
        <f t="shared" si="4"/>
        <v>796448888</v>
      </c>
      <c r="AE12" s="30" t="s">
        <v>843</v>
      </c>
      <c r="AF12" s="30">
        <v>359046807</v>
      </c>
      <c r="AG12" s="30">
        <f t="shared" si="5"/>
        <v>1184276589</v>
      </c>
      <c r="AI12" s="30" t="s">
        <v>894</v>
      </c>
      <c r="AJ12" s="9">
        <v>400338244</v>
      </c>
      <c r="AK12" s="9">
        <f t="shared" si="6"/>
        <v>1072402440</v>
      </c>
      <c r="AM12" s="30" t="s">
        <v>944</v>
      </c>
      <c r="AN12" s="9">
        <v>219643489</v>
      </c>
      <c r="AO12" s="9">
        <f t="shared" si="7"/>
        <v>738129393</v>
      </c>
      <c r="AQ12" s="30" t="s">
        <v>995</v>
      </c>
      <c r="AR12" s="9">
        <v>341167396</v>
      </c>
      <c r="AS12" s="9">
        <f t="shared" si="8"/>
        <v>1231438835</v>
      </c>
      <c r="AU12" s="66" t="s">
        <v>1043</v>
      </c>
      <c r="AV12" s="39">
        <v>408479899</v>
      </c>
      <c r="AW12" s="39">
        <f aca="true" t="shared" si="11" ref="AW12:AW61">+AV12+AW11</f>
        <v>1014097356</v>
      </c>
      <c r="AY12" s="65" t="s">
        <v>1093</v>
      </c>
      <c r="AZ12" s="30">
        <v>178428931</v>
      </c>
      <c r="BA12" s="30">
        <f aca="true" t="shared" si="12" ref="BA12:BA61">+AZ12+BA11</f>
        <v>689539506</v>
      </c>
      <c r="BC12" s="5" t="s">
        <v>1144</v>
      </c>
      <c r="BD12" s="30">
        <v>215501030</v>
      </c>
      <c r="BE12" s="30">
        <f aca="true" t="shared" si="13" ref="BE12:BE61">+BD12+BE11</f>
        <v>512686056</v>
      </c>
      <c r="BG12" s="5" t="s">
        <v>660</v>
      </c>
      <c r="BH12" s="30">
        <v>30687672</v>
      </c>
      <c r="BI12" s="30">
        <f aca="true" t="shared" si="14" ref="BI12:BI78">+BH12+BI11</f>
        <v>79341754</v>
      </c>
      <c r="BJ12" s="8">
        <v>2.9712</v>
      </c>
      <c r="BL12" s="5" t="s">
        <v>410</v>
      </c>
      <c r="BM12" s="6">
        <v>46029610</v>
      </c>
      <c r="BN12" s="6">
        <f t="shared" si="9"/>
        <v>120910224</v>
      </c>
      <c r="BO12" s="9">
        <v>33527000</v>
      </c>
      <c r="BP12" s="8">
        <v>2.8573</v>
      </c>
      <c r="BR12" s="5" t="s">
        <v>158</v>
      </c>
      <c r="BS12" s="6">
        <v>22294935</v>
      </c>
      <c r="BT12" s="6">
        <f aca="true" t="shared" si="15" ref="BT12:BT78">+BS12+BT11</f>
        <v>116869434</v>
      </c>
      <c r="BU12" s="9">
        <v>51680000</v>
      </c>
      <c r="BV12" s="10">
        <v>3.329</v>
      </c>
      <c r="BW12" s="23"/>
      <c r="BX12" s="5" t="s">
        <v>9</v>
      </c>
      <c r="BY12" s="6">
        <v>19946498</v>
      </c>
      <c r="BZ12" s="6">
        <f aca="true" t="shared" si="16" ref="BZ12:BZ78">+BZ11+BY12</f>
        <v>78350502</v>
      </c>
      <c r="CA12" s="7" t="s">
        <v>7</v>
      </c>
      <c r="CB12" s="8">
        <v>3.4517</v>
      </c>
    </row>
    <row r="13" spans="1:80" ht="18.75" thickBot="1">
      <c r="A13" s="211"/>
      <c r="B13" s="211"/>
      <c r="C13" s="211"/>
      <c r="G13" s="235" t="s">
        <v>1465</v>
      </c>
      <c r="H13" s="236">
        <v>1677797871</v>
      </c>
      <c r="I13" s="238">
        <f t="shared" si="0"/>
        <v>7734892180</v>
      </c>
      <c r="K13" s="177" t="s">
        <v>1409</v>
      </c>
      <c r="L13" s="174">
        <v>567902541</v>
      </c>
      <c r="M13" s="174">
        <f t="shared" si="1"/>
        <v>1838738968</v>
      </c>
      <c r="O13" s="177" t="s">
        <v>1354</v>
      </c>
      <c r="P13" s="178">
        <v>411080081</v>
      </c>
      <c r="Q13" s="174">
        <f t="shared" si="10"/>
        <v>2477212744</v>
      </c>
      <c r="R13" s="180"/>
      <c r="S13" s="141" t="s">
        <v>1302</v>
      </c>
      <c r="T13" s="142">
        <v>213929547</v>
      </c>
      <c r="U13" s="142">
        <f t="shared" si="2"/>
        <v>849700687</v>
      </c>
      <c r="W13" s="30" t="s">
        <v>1250</v>
      </c>
      <c r="X13" s="30">
        <v>266443711</v>
      </c>
      <c r="Y13" s="30">
        <f t="shared" si="3"/>
        <v>960084217</v>
      </c>
      <c r="AA13" s="30" t="s">
        <v>822</v>
      </c>
      <c r="AB13" s="30">
        <v>300091444</v>
      </c>
      <c r="AC13" s="30">
        <f t="shared" si="4"/>
        <v>1096540332</v>
      </c>
      <c r="AE13" s="30" t="s">
        <v>844</v>
      </c>
      <c r="AF13" s="30">
        <v>356704461</v>
      </c>
      <c r="AG13" s="30">
        <f t="shared" si="5"/>
        <v>1540981050</v>
      </c>
      <c r="AI13" s="30" t="s">
        <v>895</v>
      </c>
      <c r="AJ13" s="9">
        <v>358100151</v>
      </c>
      <c r="AK13" s="9">
        <f t="shared" si="6"/>
        <v>1430502591</v>
      </c>
      <c r="AM13" s="30" t="s">
        <v>945</v>
      </c>
      <c r="AN13" s="9">
        <v>256568290</v>
      </c>
      <c r="AO13" s="9">
        <f t="shared" si="7"/>
        <v>994697683</v>
      </c>
      <c r="AQ13" s="30" t="s">
        <v>996</v>
      </c>
      <c r="AR13" s="9">
        <v>321931585</v>
      </c>
      <c r="AS13" s="9">
        <f t="shared" si="8"/>
        <v>1553370420</v>
      </c>
      <c r="AU13" s="66" t="s">
        <v>1044</v>
      </c>
      <c r="AV13" s="39">
        <v>317085219</v>
      </c>
      <c r="AW13" s="39">
        <f t="shared" si="11"/>
        <v>1331182575</v>
      </c>
      <c r="AY13" s="65" t="s">
        <v>1094</v>
      </c>
      <c r="AZ13" s="30">
        <v>202511597</v>
      </c>
      <c r="BA13" s="30">
        <f t="shared" si="12"/>
        <v>892051103</v>
      </c>
      <c r="BC13" s="5" t="s">
        <v>1145</v>
      </c>
      <c r="BD13" s="30">
        <v>241517743</v>
      </c>
      <c r="BE13" s="30">
        <f t="shared" si="13"/>
        <v>754203799</v>
      </c>
      <c r="BG13" s="5" t="s">
        <v>661</v>
      </c>
      <c r="BH13" s="30">
        <v>49779707</v>
      </c>
      <c r="BI13" s="30">
        <f t="shared" si="14"/>
        <v>129121461</v>
      </c>
      <c r="BJ13" s="8">
        <v>2.9718</v>
      </c>
      <c r="BL13" s="5" t="s">
        <v>411</v>
      </c>
      <c r="BM13" s="6">
        <v>27736800</v>
      </c>
      <c r="BN13" s="6">
        <f t="shared" si="9"/>
        <v>148647024</v>
      </c>
      <c r="BO13" s="9">
        <v>35899000</v>
      </c>
      <c r="BP13" s="8">
        <v>2.873</v>
      </c>
      <c r="BR13" s="5" t="s">
        <v>159</v>
      </c>
      <c r="BS13" s="6">
        <v>70817145</v>
      </c>
      <c r="BT13" s="6">
        <f t="shared" si="15"/>
        <v>187686579</v>
      </c>
      <c r="BU13" s="9">
        <v>101980000</v>
      </c>
      <c r="BV13" s="10">
        <v>3.2888</v>
      </c>
      <c r="BW13" s="23"/>
      <c r="BX13" s="5" t="s">
        <v>10</v>
      </c>
      <c r="BY13" s="6">
        <v>38053168</v>
      </c>
      <c r="BZ13" s="6">
        <f t="shared" si="16"/>
        <v>116403670</v>
      </c>
      <c r="CA13" s="7" t="s">
        <v>7</v>
      </c>
      <c r="CB13" s="8">
        <v>3.5433</v>
      </c>
    </row>
    <row r="14" spans="1:80" ht="18.75" thickBot="1">
      <c r="A14" s="211"/>
      <c r="B14" s="211"/>
      <c r="C14" s="211"/>
      <c r="G14" s="235" t="s">
        <v>1466</v>
      </c>
      <c r="H14" s="253">
        <v>3833254488</v>
      </c>
      <c r="I14" s="254">
        <f t="shared" si="0"/>
        <v>11568146668</v>
      </c>
      <c r="K14" s="177" t="s">
        <v>1411</v>
      </c>
      <c r="L14" s="174">
        <v>442363991</v>
      </c>
      <c r="M14" s="174">
        <f>SUM(M13+L14)</f>
        <v>2281102959</v>
      </c>
      <c r="O14" s="177" t="s">
        <v>1355</v>
      </c>
      <c r="P14" s="178">
        <v>549171683</v>
      </c>
      <c r="Q14" s="174">
        <f>SUM(Q13+P14)</f>
        <v>3026384427</v>
      </c>
      <c r="R14" s="180"/>
      <c r="S14" s="141" t="s">
        <v>1303</v>
      </c>
      <c r="T14" s="142">
        <v>237190594</v>
      </c>
      <c r="U14" s="142">
        <f>SUM(U13+T14)</f>
        <v>1086891281</v>
      </c>
      <c r="W14" s="30" t="s">
        <v>1251</v>
      </c>
      <c r="X14" s="30">
        <v>108940642</v>
      </c>
      <c r="Y14" s="30">
        <f>SUM(Y13+X14)</f>
        <v>1069024859</v>
      </c>
      <c r="AA14" s="30" t="s">
        <v>823</v>
      </c>
      <c r="AB14" s="30">
        <v>253181934</v>
      </c>
      <c r="AC14" s="30">
        <f>SUM(AC13+AB14)</f>
        <v>1349722266</v>
      </c>
      <c r="AE14" s="30" t="s">
        <v>845</v>
      </c>
      <c r="AF14" s="30">
        <v>399037930</v>
      </c>
      <c r="AG14" s="30">
        <f>SUM(AG13+AF14)</f>
        <v>1940018980</v>
      </c>
      <c r="AI14" s="30" t="s">
        <v>896</v>
      </c>
      <c r="AJ14" s="9">
        <v>262461142</v>
      </c>
      <c r="AK14" s="9">
        <f>SUM(AK13+AJ14)</f>
        <v>1692963733</v>
      </c>
      <c r="AM14" s="30" t="s">
        <v>946</v>
      </c>
      <c r="AN14" s="9">
        <v>220201556</v>
      </c>
      <c r="AO14" s="9">
        <f>SUM(AN14+AO13)</f>
        <v>1214899239</v>
      </c>
      <c r="AQ14" s="30" t="s">
        <v>997</v>
      </c>
      <c r="AR14" s="9">
        <v>186428247</v>
      </c>
      <c r="AS14" s="9">
        <f>SUM(AS13+AR14)</f>
        <v>1739798667</v>
      </c>
      <c r="AU14" s="66" t="s">
        <v>1045</v>
      </c>
      <c r="AV14" s="39">
        <v>405699715</v>
      </c>
      <c r="AW14" s="39">
        <f>+AV14+AW13</f>
        <v>1736882290</v>
      </c>
      <c r="AY14" s="65" t="s">
        <v>1095</v>
      </c>
      <c r="AZ14" s="30">
        <v>215305594</v>
      </c>
      <c r="BA14" s="30">
        <f>+AZ14+BA13</f>
        <v>1107356697</v>
      </c>
      <c r="BC14" s="5" t="s">
        <v>1146</v>
      </c>
      <c r="BD14" s="30">
        <v>230659141</v>
      </c>
      <c r="BE14" s="30">
        <f>+BD14+BE13</f>
        <v>984862940</v>
      </c>
      <c r="BG14" s="5" t="s">
        <v>662</v>
      </c>
      <c r="BH14" s="30">
        <v>35438129</v>
      </c>
      <c r="BI14" s="30">
        <f>+BH14+BI13</f>
        <v>164559590</v>
      </c>
      <c r="BJ14" s="8">
        <v>2.9653</v>
      </c>
      <c r="BL14" s="5" t="s">
        <v>412</v>
      </c>
      <c r="BM14" s="6">
        <v>72410257</v>
      </c>
      <c r="BN14" s="6">
        <f>+BM14+BN13</f>
        <v>221057281</v>
      </c>
      <c r="BO14" s="9">
        <v>35430000</v>
      </c>
      <c r="BP14" s="8">
        <v>2.8902</v>
      </c>
      <c r="BR14" s="5" t="s">
        <v>160</v>
      </c>
      <c r="BS14" s="6">
        <v>13242866</v>
      </c>
      <c r="BT14" s="6">
        <f>+BS14+BT13</f>
        <v>200929445</v>
      </c>
      <c r="BU14" s="9">
        <v>45780000</v>
      </c>
      <c r="BV14" s="10">
        <v>3.2935</v>
      </c>
      <c r="BW14" s="23"/>
      <c r="BX14" s="5" t="s">
        <v>11</v>
      </c>
      <c r="BY14" s="6">
        <v>33378870</v>
      </c>
      <c r="BZ14" s="6">
        <f>+BZ13+BY14</f>
        <v>149782540</v>
      </c>
      <c r="CA14" s="7" t="s">
        <v>7</v>
      </c>
      <c r="CB14" s="8">
        <v>3.5917</v>
      </c>
    </row>
    <row r="15" spans="1:80" ht="18.75" thickBot="1">
      <c r="A15" s="211"/>
      <c r="B15" s="211"/>
      <c r="C15" s="211"/>
      <c r="G15" s="235" t="s">
        <v>1467</v>
      </c>
      <c r="H15" s="236">
        <v>2701252139</v>
      </c>
      <c r="I15" s="238">
        <f t="shared" si="0"/>
        <v>14269398807</v>
      </c>
      <c r="K15" s="177" t="s">
        <v>1410</v>
      </c>
      <c r="L15" s="174">
        <v>312649339</v>
      </c>
      <c r="M15" s="174">
        <f>SUM(M14+L15)</f>
        <v>2593752298</v>
      </c>
      <c r="O15" s="177" t="s">
        <v>1356</v>
      </c>
      <c r="P15" s="178">
        <v>282303296</v>
      </c>
      <c r="Q15" s="174">
        <f>SUM(Q14+P15)</f>
        <v>3308687723</v>
      </c>
      <c r="R15" s="180"/>
      <c r="S15" s="141" t="s">
        <v>1304</v>
      </c>
      <c r="T15" s="142">
        <v>256220639</v>
      </c>
      <c r="U15" s="142">
        <f>SUM(U14+T15)</f>
        <v>1343111920</v>
      </c>
      <c r="W15" s="30" t="s">
        <v>1252</v>
      </c>
      <c r="X15" s="30">
        <v>419388211</v>
      </c>
      <c r="Y15" s="30">
        <f>SUM(Y14+X15)</f>
        <v>1488413070</v>
      </c>
      <c r="AA15" s="30" t="s">
        <v>824</v>
      </c>
      <c r="AB15" s="30">
        <v>240081996</v>
      </c>
      <c r="AC15" s="30">
        <f>SUM(AC14+AB15)</f>
        <v>1589804262</v>
      </c>
      <c r="AE15" s="30" t="s">
        <v>846</v>
      </c>
      <c r="AF15" s="30">
        <v>351209585</v>
      </c>
      <c r="AG15" s="30">
        <f>SUM(AG14+AF15)</f>
        <v>2291228565</v>
      </c>
      <c r="AI15" s="30" t="s">
        <v>897</v>
      </c>
      <c r="AJ15" s="9">
        <v>293265242</v>
      </c>
      <c r="AK15" s="9">
        <f>SUM(AK14+AJ15)</f>
        <v>1986228975</v>
      </c>
      <c r="AM15" s="30" t="s">
        <v>947</v>
      </c>
      <c r="AN15" s="9">
        <v>291999659</v>
      </c>
      <c r="AO15" s="9">
        <f>SUM(AN15+AO14)</f>
        <v>1506898898</v>
      </c>
      <c r="AQ15" s="30" t="s">
        <v>998</v>
      </c>
      <c r="AR15" s="9">
        <v>360065725</v>
      </c>
      <c r="AS15" s="9">
        <f>SUM(AS14+AR15)</f>
        <v>2099864392</v>
      </c>
      <c r="AU15" s="66" t="s">
        <v>1046</v>
      </c>
      <c r="AV15" s="39">
        <v>367288527</v>
      </c>
      <c r="AW15" s="39">
        <f>+AV15+AW14</f>
        <v>2104170817</v>
      </c>
      <c r="AY15" s="65" t="s">
        <v>1096</v>
      </c>
      <c r="AZ15" s="30">
        <v>166267829</v>
      </c>
      <c r="BA15" s="30">
        <f>+AZ15+BA14</f>
        <v>1273624526</v>
      </c>
      <c r="BC15" s="5" t="s">
        <v>1147</v>
      </c>
      <c r="BD15" s="30">
        <v>215908465</v>
      </c>
      <c r="BE15" s="30">
        <f>+BD15+BE14</f>
        <v>1200771405</v>
      </c>
      <c r="BG15" s="5" t="s">
        <v>663</v>
      </c>
      <c r="BH15" s="30">
        <v>27069395</v>
      </c>
      <c r="BI15" s="30">
        <f>+BH15+BI14</f>
        <v>191628985</v>
      </c>
      <c r="BJ15" s="8">
        <v>2.967</v>
      </c>
      <c r="BL15" s="5" t="s">
        <v>413</v>
      </c>
      <c r="BM15" s="6">
        <v>64576823</v>
      </c>
      <c r="BN15" s="6">
        <f>+BM15+BN14</f>
        <v>285634104</v>
      </c>
      <c r="BO15" s="9">
        <v>35032999.99999999</v>
      </c>
      <c r="BP15" s="8">
        <v>2.8892</v>
      </c>
      <c r="BR15" s="5" t="s">
        <v>161</v>
      </c>
      <c r="BS15" s="6">
        <v>20557612</v>
      </c>
      <c r="BT15" s="6">
        <f>+BS15+BT14</f>
        <v>221487057</v>
      </c>
      <c r="BU15" s="9">
        <v>7840000</v>
      </c>
      <c r="BV15" s="10">
        <v>3.3143</v>
      </c>
      <c r="BW15" s="23"/>
      <c r="BX15" s="5" t="s">
        <v>12</v>
      </c>
      <c r="BY15" s="6">
        <v>29461883.6</v>
      </c>
      <c r="BZ15" s="6">
        <f>+BZ14+BY15</f>
        <v>179244423.6</v>
      </c>
      <c r="CA15" s="7" t="s">
        <v>7</v>
      </c>
      <c r="CB15" s="8">
        <v>3.575</v>
      </c>
    </row>
    <row r="16" spans="1:80" ht="16.5" thickBot="1">
      <c r="A16" s="211"/>
      <c r="B16" s="211"/>
      <c r="C16" s="211"/>
      <c r="G16" s="235" t="s">
        <v>1468</v>
      </c>
      <c r="H16" s="236">
        <v>1604869934</v>
      </c>
      <c r="I16" s="238">
        <f t="shared" si="0"/>
        <v>15874268741</v>
      </c>
      <c r="K16" s="177" t="s">
        <v>1412</v>
      </c>
      <c r="L16" s="174">
        <v>334475158</v>
      </c>
      <c r="M16" s="174">
        <f t="shared" si="1"/>
        <v>2928227456</v>
      </c>
      <c r="O16" s="177" t="s">
        <v>1357</v>
      </c>
      <c r="P16" s="179">
        <v>406628026</v>
      </c>
      <c r="Q16" s="174">
        <f t="shared" si="10"/>
        <v>3715315749</v>
      </c>
      <c r="S16" s="141" t="s">
        <v>1305</v>
      </c>
      <c r="T16" s="142">
        <v>290050055</v>
      </c>
      <c r="U16" s="142">
        <f t="shared" si="2"/>
        <v>1633161975</v>
      </c>
      <c r="W16" s="30" t="s">
        <v>1253</v>
      </c>
      <c r="X16" s="30">
        <v>496433184</v>
      </c>
      <c r="Y16" s="30">
        <f t="shared" si="3"/>
        <v>1984846254</v>
      </c>
      <c r="AA16" s="30" t="s">
        <v>825</v>
      </c>
      <c r="AB16" s="30">
        <v>219379290</v>
      </c>
      <c r="AC16" s="30">
        <f t="shared" si="4"/>
        <v>1809183552</v>
      </c>
      <c r="AE16" s="30" t="s">
        <v>847</v>
      </c>
      <c r="AF16" s="30">
        <v>330060741</v>
      </c>
      <c r="AG16" s="30">
        <f t="shared" si="5"/>
        <v>2621289306</v>
      </c>
      <c r="AI16" s="30" t="s">
        <v>898</v>
      </c>
      <c r="AJ16" s="9">
        <v>294660510</v>
      </c>
      <c r="AK16" s="9">
        <f t="shared" si="6"/>
        <v>2280889485</v>
      </c>
      <c r="AM16" s="30" t="s">
        <v>948</v>
      </c>
      <c r="AN16" s="9">
        <v>240985109</v>
      </c>
      <c r="AO16" s="9">
        <f t="shared" si="7"/>
        <v>1747884007</v>
      </c>
      <c r="AQ16" s="30" t="s">
        <v>999</v>
      </c>
      <c r="AR16" s="9">
        <v>293866413</v>
      </c>
      <c r="AS16" s="9">
        <f t="shared" si="8"/>
        <v>2393730805</v>
      </c>
      <c r="AU16" s="66" t="s">
        <v>1047</v>
      </c>
      <c r="AV16" s="39">
        <v>368238404</v>
      </c>
      <c r="AW16" s="39">
        <f t="shared" si="11"/>
        <v>2472409221</v>
      </c>
      <c r="AY16" s="65" t="s">
        <v>1097</v>
      </c>
      <c r="AZ16" s="30">
        <v>217967126</v>
      </c>
      <c r="BA16" s="30">
        <f t="shared" si="12"/>
        <v>1491591652</v>
      </c>
      <c r="BC16" s="5" t="s">
        <v>1148</v>
      </c>
      <c r="BD16" s="30">
        <v>209584764</v>
      </c>
      <c r="BE16" s="30">
        <f t="shared" si="13"/>
        <v>1410356169</v>
      </c>
      <c r="BG16" s="5" t="s">
        <v>664</v>
      </c>
      <c r="BH16" s="30">
        <v>32579717</v>
      </c>
      <c r="BI16" s="30">
        <f t="shared" si="14"/>
        <v>224208702</v>
      </c>
      <c r="BJ16" s="8">
        <v>2.9653</v>
      </c>
      <c r="BL16" s="5" t="s">
        <v>414</v>
      </c>
      <c r="BM16" s="6">
        <v>54166264</v>
      </c>
      <c r="BN16" s="6">
        <f t="shared" si="9"/>
        <v>339800368</v>
      </c>
      <c r="BO16" s="9">
        <v>29012999.999999996</v>
      </c>
      <c r="BP16" s="8">
        <v>2.8663</v>
      </c>
      <c r="BR16" s="5" t="s">
        <v>162</v>
      </c>
      <c r="BS16" s="6">
        <v>25117690</v>
      </c>
      <c r="BT16" s="6">
        <f t="shared" si="15"/>
        <v>246604747</v>
      </c>
      <c r="BU16" s="9">
        <v>-7640000</v>
      </c>
      <c r="BV16" s="10">
        <v>3.3533</v>
      </c>
      <c r="BW16" s="23"/>
      <c r="BX16" s="5" t="s">
        <v>13</v>
      </c>
      <c r="BY16" s="6">
        <v>24018441.65</v>
      </c>
      <c r="BZ16" s="6">
        <f t="shared" si="16"/>
        <v>203262865.25</v>
      </c>
      <c r="CA16" s="9">
        <v>34000000</v>
      </c>
      <c r="CB16" s="8">
        <v>3.5942</v>
      </c>
    </row>
    <row r="17" spans="1:80" ht="16.5" thickBot="1">
      <c r="A17" s="211"/>
      <c r="B17" s="211"/>
      <c r="C17" s="211"/>
      <c r="G17" s="235" t="s">
        <v>1469</v>
      </c>
      <c r="H17" s="236">
        <v>1310629612</v>
      </c>
      <c r="I17" s="238">
        <f t="shared" si="0"/>
        <v>17184898353</v>
      </c>
      <c r="K17" s="177" t="s">
        <v>1413</v>
      </c>
      <c r="L17" s="174">
        <v>222538269</v>
      </c>
      <c r="M17" s="174">
        <f t="shared" si="1"/>
        <v>3150765725</v>
      </c>
      <c r="O17" s="177" t="s">
        <v>1358</v>
      </c>
      <c r="P17" s="179">
        <v>353189747</v>
      </c>
      <c r="Q17" s="174">
        <f t="shared" si="10"/>
        <v>4068505496</v>
      </c>
      <c r="S17" s="141" t="s">
        <v>1306</v>
      </c>
      <c r="T17" s="142">
        <v>179976450</v>
      </c>
      <c r="U17" s="142">
        <f t="shared" si="2"/>
        <v>1813138425</v>
      </c>
      <c r="W17" s="30" t="s">
        <v>1254</v>
      </c>
      <c r="X17" s="30">
        <v>280159585</v>
      </c>
      <c r="Y17" s="30">
        <f t="shared" si="3"/>
        <v>2265005839</v>
      </c>
      <c r="AA17" s="30" t="s">
        <v>826</v>
      </c>
      <c r="AB17" s="30">
        <v>171285233</v>
      </c>
      <c r="AC17" s="30">
        <f t="shared" si="4"/>
        <v>1980468785</v>
      </c>
      <c r="AE17" s="30" t="s">
        <v>848</v>
      </c>
      <c r="AF17" s="30">
        <v>229275268</v>
      </c>
      <c r="AG17" s="30">
        <f t="shared" si="5"/>
        <v>2850564574</v>
      </c>
      <c r="AI17" s="30" t="s">
        <v>899</v>
      </c>
      <c r="AJ17" s="9">
        <v>366848833</v>
      </c>
      <c r="AK17" s="9">
        <f t="shared" si="6"/>
        <v>2647738318</v>
      </c>
      <c r="AM17" s="30" t="s">
        <v>949</v>
      </c>
      <c r="AN17" s="9">
        <v>268556520</v>
      </c>
      <c r="AO17" s="9">
        <f t="shared" si="7"/>
        <v>2016440527</v>
      </c>
      <c r="AQ17" s="30" t="s">
        <v>1000</v>
      </c>
      <c r="AR17" s="9">
        <v>272298310</v>
      </c>
      <c r="AS17" s="9">
        <f t="shared" si="8"/>
        <v>2666029115</v>
      </c>
      <c r="AU17" s="66" t="s">
        <v>1048</v>
      </c>
      <c r="AV17" s="39">
        <v>369751420</v>
      </c>
      <c r="AW17" s="39">
        <f t="shared" si="11"/>
        <v>2842160641</v>
      </c>
      <c r="AY17" s="65" t="s">
        <v>1098</v>
      </c>
      <c r="AZ17" s="30">
        <v>127919154</v>
      </c>
      <c r="BA17" s="30">
        <f t="shared" si="12"/>
        <v>1619510806</v>
      </c>
      <c r="BC17" s="5" t="s">
        <v>1149</v>
      </c>
      <c r="BD17" s="30">
        <v>142572489</v>
      </c>
      <c r="BE17" s="30">
        <f t="shared" si="13"/>
        <v>1552928658</v>
      </c>
      <c r="BG17" s="5" t="s">
        <v>665</v>
      </c>
      <c r="BH17" s="30">
        <v>26963851</v>
      </c>
      <c r="BI17" s="30">
        <f t="shared" si="14"/>
        <v>251172553</v>
      </c>
      <c r="BJ17" s="8">
        <v>2.9538</v>
      </c>
      <c r="BL17" s="5" t="s">
        <v>415</v>
      </c>
      <c r="BM17" s="6">
        <v>53113546</v>
      </c>
      <c r="BN17" s="6">
        <f t="shared" si="9"/>
        <v>392913914</v>
      </c>
      <c r="BO17" s="9">
        <v>29701000</v>
      </c>
      <c r="BP17" s="8">
        <v>2.8567</v>
      </c>
      <c r="BR17" s="5" t="s">
        <v>163</v>
      </c>
      <c r="BS17" s="6">
        <v>32733383</v>
      </c>
      <c r="BT17" s="6">
        <f t="shared" si="15"/>
        <v>279338130</v>
      </c>
      <c r="BU17" s="9">
        <v>25630000</v>
      </c>
      <c r="BV17" s="10">
        <v>3.345</v>
      </c>
      <c r="BW17" s="23"/>
      <c r="BX17" s="5" t="s">
        <v>14</v>
      </c>
      <c r="BY17" s="6">
        <v>36925703</v>
      </c>
      <c r="BZ17" s="6">
        <f t="shared" si="16"/>
        <v>240188568.25</v>
      </c>
      <c r="CA17" s="9">
        <v>41000000</v>
      </c>
      <c r="CB17" s="8">
        <v>3.6083</v>
      </c>
    </row>
    <row r="18" spans="1:80" ht="16.5" thickBot="1">
      <c r="A18" s="211"/>
      <c r="B18" s="211"/>
      <c r="C18" s="211"/>
      <c r="G18" s="235" t="s">
        <v>1470</v>
      </c>
      <c r="H18" s="236">
        <v>1184029259</v>
      </c>
      <c r="I18" s="238">
        <f t="shared" si="0"/>
        <v>18368927612</v>
      </c>
      <c r="K18" s="177" t="s">
        <v>1414</v>
      </c>
      <c r="L18" s="174">
        <v>199098529</v>
      </c>
      <c r="M18" s="174">
        <f aca="true" t="shared" si="17" ref="M18:M61">SUM(M17+L18)</f>
        <v>3349864254</v>
      </c>
      <c r="O18" s="177" t="s">
        <v>1359</v>
      </c>
      <c r="P18" s="179">
        <v>324469272</v>
      </c>
      <c r="Q18" s="174">
        <f>SUM(Q17+P18)</f>
        <v>4392974768</v>
      </c>
      <c r="S18" s="141" t="s">
        <v>1307</v>
      </c>
      <c r="T18" s="142">
        <v>208872662</v>
      </c>
      <c r="U18" s="142">
        <f>SUM(U17+T18)</f>
        <v>2022011087</v>
      </c>
      <c r="W18" s="30" t="s">
        <v>1255</v>
      </c>
      <c r="X18" s="30">
        <v>695938315</v>
      </c>
      <c r="Y18" s="30">
        <f>SUM(Y17+X18)</f>
        <v>2960944154</v>
      </c>
      <c r="AA18" s="30" t="s">
        <v>827</v>
      </c>
      <c r="AB18" s="30">
        <v>337332876</v>
      </c>
      <c r="AC18" s="30">
        <f>SUM(AC17+AB18)</f>
        <v>2317801661</v>
      </c>
      <c r="AE18" s="30" t="s">
        <v>849</v>
      </c>
      <c r="AF18" s="30">
        <v>162746562</v>
      </c>
      <c r="AG18" s="30">
        <f>SUM(AG17+AF18)</f>
        <v>3013311136</v>
      </c>
      <c r="AI18" s="30" t="s">
        <v>900</v>
      </c>
      <c r="AJ18" s="9">
        <v>367506957</v>
      </c>
      <c r="AK18" s="9">
        <f>SUM(AK17+AJ18)</f>
        <v>3015245275</v>
      </c>
      <c r="AM18" s="30" t="s">
        <v>950</v>
      </c>
      <c r="AN18" s="9">
        <v>296368956</v>
      </c>
      <c r="AO18" s="9">
        <f>SUM(AN18+AO17)</f>
        <v>2312809483</v>
      </c>
      <c r="AQ18" s="30" t="s">
        <v>1001</v>
      </c>
      <c r="AR18" s="9">
        <v>190679740</v>
      </c>
      <c r="AS18" s="9">
        <f>SUM(AS17+AR18)</f>
        <v>2856708855</v>
      </c>
      <c r="AU18" s="66" t="s">
        <v>1049</v>
      </c>
      <c r="AV18" s="39">
        <v>410764578</v>
      </c>
      <c r="AW18" s="39">
        <f>+AV18+AW17</f>
        <v>3252925219</v>
      </c>
      <c r="AY18" s="65" t="s">
        <v>1099</v>
      </c>
      <c r="AZ18" s="30">
        <v>193960220</v>
      </c>
      <c r="BA18" s="30">
        <f>+AZ18+BA17</f>
        <v>1813471026</v>
      </c>
      <c r="BC18" s="5" t="s">
        <v>1150</v>
      </c>
      <c r="BD18" s="30">
        <v>135242655</v>
      </c>
      <c r="BE18" s="30">
        <f>+BD18+BE17</f>
        <v>1688171313</v>
      </c>
      <c r="BG18" s="5" t="s">
        <v>666</v>
      </c>
      <c r="BH18" s="30">
        <v>60992110</v>
      </c>
      <c r="BI18" s="30">
        <f>+BH18+BI17</f>
        <v>312164663</v>
      </c>
      <c r="BJ18" s="8">
        <v>2.9375</v>
      </c>
      <c r="BL18" s="5" t="s">
        <v>416</v>
      </c>
      <c r="BM18" s="6">
        <v>59264835</v>
      </c>
      <c r="BN18" s="6">
        <f>+BM18+BN17</f>
        <v>452178749</v>
      </c>
      <c r="BO18" s="9">
        <v>31250000</v>
      </c>
      <c r="BP18" s="8">
        <v>2.8767</v>
      </c>
      <c r="BR18" s="5" t="s">
        <v>164</v>
      </c>
      <c r="BS18" s="6">
        <v>38752808</v>
      </c>
      <c r="BT18" s="6">
        <f>+BS18+BT17</f>
        <v>318090938</v>
      </c>
      <c r="BU18" s="9">
        <v>36450000</v>
      </c>
      <c r="BV18" s="10">
        <v>3.3037</v>
      </c>
      <c r="BW18" s="23"/>
      <c r="BX18" s="5" t="s">
        <v>15</v>
      </c>
      <c r="BY18" s="6">
        <v>41873743.32</v>
      </c>
      <c r="BZ18" s="6">
        <f>+BZ17+BY18</f>
        <v>282062311.57</v>
      </c>
      <c r="CA18" s="9">
        <v>52000000</v>
      </c>
      <c r="CB18" s="8">
        <v>3.6267</v>
      </c>
    </row>
    <row r="19" spans="1:80" ht="16.5" thickBot="1">
      <c r="A19" s="211"/>
      <c r="B19" s="211"/>
      <c r="C19" s="211"/>
      <c r="G19" s="235" t="s">
        <v>1471</v>
      </c>
      <c r="H19" s="236">
        <v>810022905</v>
      </c>
      <c r="I19" s="238">
        <f t="shared" si="0"/>
        <v>19178950517</v>
      </c>
      <c r="K19" s="177" t="s">
        <v>1415</v>
      </c>
      <c r="L19" s="174">
        <v>396774472</v>
      </c>
      <c r="M19" s="174">
        <f t="shared" si="17"/>
        <v>3746638726</v>
      </c>
      <c r="O19" s="177" t="s">
        <v>1360</v>
      </c>
      <c r="P19" s="179">
        <v>486349054</v>
      </c>
      <c r="Q19" s="174">
        <f t="shared" si="10"/>
        <v>4879323822</v>
      </c>
      <c r="S19" s="141" t="s">
        <v>1308</v>
      </c>
      <c r="T19" s="142">
        <v>315629308</v>
      </c>
      <c r="U19" s="142">
        <f>SUM(U18+T19)</f>
        <v>2337640395</v>
      </c>
      <c r="W19" s="30" t="s">
        <v>1256</v>
      </c>
      <c r="X19" s="30">
        <v>242202933</v>
      </c>
      <c r="Y19" s="30">
        <f>SUM(Y18+X19)</f>
        <v>3203147087</v>
      </c>
      <c r="AA19" s="30" t="s">
        <v>828</v>
      </c>
      <c r="AB19" s="30">
        <v>322158894</v>
      </c>
      <c r="AC19" s="30">
        <f>SUM(AC18+AB19)</f>
        <v>2639960555</v>
      </c>
      <c r="AE19" s="30" t="s">
        <v>850</v>
      </c>
      <c r="AF19" s="30">
        <v>385894105</v>
      </c>
      <c r="AG19" s="30">
        <f>SUM(AG18+AF19)</f>
        <v>3399205241</v>
      </c>
      <c r="AI19" s="30" t="s">
        <v>901</v>
      </c>
      <c r="AJ19" s="9">
        <v>248961727</v>
      </c>
      <c r="AK19" s="9">
        <f>SUM(AK18+AJ19)</f>
        <v>3264207002</v>
      </c>
      <c r="AM19" s="30" t="s">
        <v>951</v>
      </c>
      <c r="AN19" s="9">
        <v>214425554</v>
      </c>
      <c r="AO19" s="9">
        <f>SUM(AN19+AO18)</f>
        <v>2527235037</v>
      </c>
      <c r="AQ19" s="30" t="s">
        <v>1002</v>
      </c>
      <c r="AR19" s="9">
        <v>220001107</v>
      </c>
      <c r="AS19" s="9">
        <f>SUM(AS18+AR19)</f>
        <v>3076709962</v>
      </c>
      <c r="AU19" s="66" t="s">
        <v>1050</v>
      </c>
      <c r="AV19" s="39">
        <v>321825984</v>
      </c>
      <c r="AW19" s="39">
        <f>+AV19+AW18</f>
        <v>3574751203</v>
      </c>
      <c r="AY19" s="65" t="s">
        <v>1100</v>
      </c>
      <c r="AZ19" s="30">
        <v>153486010</v>
      </c>
      <c r="BA19" s="30">
        <f>+AZ19+BA18</f>
        <v>1966957036</v>
      </c>
      <c r="BC19" s="5" t="s">
        <v>1151</v>
      </c>
      <c r="BD19" s="30">
        <v>214607445</v>
      </c>
      <c r="BE19" s="30">
        <f>+BD19+BE18</f>
        <v>1902778758</v>
      </c>
      <c r="BG19" s="5" t="s">
        <v>667</v>
      </c>
      <c r="BH19" s="30">
        <v>40276890</v>
      </c>
      <c r="BI19" s="30">
        <f>+BH19+BI18</f>
        <v>352441553</v>
      </c>
      <c r="BJ19" s="8">
        <v>2.9388</v>
      </c>
      <c r="BL19" s="5" t="s">
        <v>417</v>
      </c>
      <c r="BM19" s="6">
        <v>76673803</v>
      </c>
      <c r="BN19" s="6">
        <f>+BM19+BN18</f>
        <v>528852552</v>
      </c>
      <c r="BO19" s="9">
        <v>28908000</v>
      </c>
      <c r="BP19" s="8">
        <v>2.871</v>
      </c>
      <c r="BR19" s="5" t="s">
        <v>165</v>
      </c>
      <c r="BS19" s="6">
        <v>38555412</v>
      </c>
      <c r="BT19" s="6">
        <f>+BS19+BT18</f>
        <v>356646350</v>
      </c>
      <c r="BU19" s="9">
        <v>34180000</v>
      </c>
      <c r="BV19" s="10">
        <v>3.2275</v>
      </c>
      <c r="BW19" s="23"/>
      <c r="BX19" s="5" t="s">
        <v>16</v>
      </c>
      <c r="BY19" s="6">
        <v>37615095.7</v>
      </c>
      <c r="BZ19" s="6">
        <f>+BZ18+BY19</f>
        <v>319677407.27</v>
      </c>
      <c r="CA19" s="9">
        <v>51000000</v>
      </c>
      <c r="CB19" s="8">
        <v>3.6367</v>
      </c>
    </row>
    <row r="20" spans="1:80" ht="15.75">
      <c r="A20" s="211"/>
      <c r="B20" s="211"/>
      <c r="C20" s="211"/>
      <c r="G20" s="235" t="s">
        <v>1472</v>
      </c>
      <c r="H20" s="236">
        <v>1040514400</v>
      </c>
      <c r="I20" s="238">
        <f t="shared" si="0"/>
        <v>20219464917</v>
      </c>
      <c r="K20" s="177" t="s">
        <v>1417</v>
      </c>
      <c r="L20" s="174">
        <v>377134275</v>
      </c>
      <c r="M20" s="174">
        <f t="shared" si="17"/>
        <v>4123773001</v>
      </c>
      <c r="O20" s="177" t="s">
        <v>1365</v>
      </c>
      <c r="P20" s="179">
        <v>409352441</v>
      </c>
      <c r="Q20" s="174">
        <f t="shared" si="10"/>
        <v>5288676263</v>
      </c>
      <c r="S20" s="141" t="s">
        <v>1309</v>
      </c>
      <c r="T20" s="142">
        <v>238095082</v>
      </c>
      <c r="U20" s="142">
        <f t="shared" si="2"/>
        <v>2575735477</v>
      </c>
      <c r="W20" s="30" t="s">
        <v>1257</v>
      </c>
      <c r="X20" s="30">
        <v>516280327</v>
      </c>
      <c r="Y20" s="30">
        <f t="shared" si="3"/>
        <v>3719427414</v>
      </c>
      <c r="AA20" s="30" t="s">
        <v>829</v>
      </c>
      <c r="AB20" s="30">
        <v>432168302</v>
      </c>
      <c r="AC20" s="30">
        <f t="shared" si="4"/>
        <v>3072128857</v>
      </c>
      <c r="AE20" s="30" t="s">
        <v>851</v>
      </c>
      <c r="AF20" s="30">
        <v>437311683</v>
      </c>
      <c r="AG20" s="30">
        <f t="shared" si="5"/>
        <v>3836516924</v>
      </c>
      <c r="AI20" s="30" t="s">
        <v>902</v>
      </c>
      <c r="AJ20" s="9">
        <v>473060799</v>
      </c>
      <c r="AK20" s="9">
        <f t="shared" si="6"/>
        <v>3737267801</v>
      </c>
      <c r="AM20" s="30" t="s">
        <v>952</v>
      </c>
      <c r="AN20" s="9">
        <v>346072350</v>
      </c>
      <c r="AO20" s="9">
        <f t="shared" si="7"/>
        <v>2873307387</v>
      </c>
      <c r="AQ20" s="30" t="s">
        <v>1003</v>
      </c>
      <c r="AR20" s="9">
        <v>320394606</v>
      </c>
      <c r="AS20" s="9">
        <f t="shared" si="8"/>
        <v>3397104568</v>
      </c>
      <c r="AU20" s="66" t="s">
        <v>1051</v>
      </c>
      <c r="AV20" s="39">
        <v>351406376</v>
      </c>
      <c r="AW20" s="39">
        <f t="shared" si="11"/>
        <v>3926157579</v>
      </c>
      <c r="AY20" s="65" t="s">
        <v>1101</v>
      </c>
      <c r="AZ20" s="30">
        <v>242008532</v>
      </c>
      <c r="BA20" s="30">
        <f t="shared" si="12"/>
        <v>2208965568</v>
      </c>
      <c r="BC20" s="5" t="s">
        <v>1152</v>
      </c>
      <c r="BD20" s="30">
        <v>264811452</v>
      </c>
      <c r="BE20" s="30">
        <f t="shared" si="13"/>
        <v>2167590210</v>
      </c>
      <c r="BG20" s="5" t="s">
        <v>668</v>
      </c>
      <c r="BH20" s="30">
        <v>3200000</v>
      </c>
      <c r="BI20" s="30">
        <f t="shared" si="14"/>
        <v>355641553</v>
      </c>
      <c r="BJ20" s="8">
        <v>2.9332</v>
      </c>
      <c r="BL20" s="5" t="s">
        <v>418</v>
      </c>
      <c r="BM20" s="6">
        <v>49827428</v>
      </c>
      <c r="BN20" s="6">
        <f t="shared" si="9"/>
        <v>578679980</v>
      </c>
      <c r="BO20" s="9">
        <v>30851000</v>
      </c>
      <c r="BP20" s="8">
        <v>2.8722</v>
      </c>
      <c r="BR20" s="5" t="s">
        <v>166</v>
      </c>
      <c r="BS20" s="6">
        <v>35268218</v>
      </c>
      <c r="BT20" s="6">
        <f t="shared" si="15"/>
        <v>391914568</v>
      </c>
      <c r="BU20" s="9">
        <v>16170000.000000002</v>
      </c>
      <c r="BV20" s="10">
        <v>3.2438</v>
      </c>
      <c r="BW20" s="23"/>
      <c r="BX20" s="5" t="s">
        <v>17</v>
      </c>
      <c r="BY20" s="6">
        <v>43576037.44</v>
      </c>
      <c r="BZ20" s="6">
        <f t="shared" si="16"/>
        <v>363253444.71</v>
      </c>
      <c r="CA20" s="9">
        <v>71000000</v>
      </c>
      <c r="CB20" s="8">
        <v>3.63</v>
      </c>
    </row>
    <row r="21" spans="1:80" ht="15.75">
      <c r="A21" s="211"/>
      <c r="B21" s="211"/>
      <c r="C21" s="211"/>
      <c r="I21" s="223"/>
      <c r="K21" s="177" t="s">
        <v>1416</v>
      </c>
      <c r="L21" s="174">
        <v>266071424</v>
      </c>
      <c r="M21" s="174">
        <f t="shared" si="17"/>
        <v>4389844425</v>
      </c>
      <c r="O21" s="177" t="s">
        <v>1366</v>
      </c>
      <c r="P21" s="178">
        <v>277862641</v>
      </c>
      <c r="Q21" s="174">
        <f aca="true" t="shared" si="18" ref="Q21:Q30">SUM(Q20+P21)</f>
        <v>5566538904</v>
      </c>
      <c r="S21" s="141" t="s">
        <v>1310</v>
      </c>
      <c r="T21" s="142">
        <v>247847368</v>
      </c>
      <c r="U21" s="142">
        <f t="shared" si="2"/>
        <v>2823582845</v>
      </c>
      <c r="W21" s="30" t="s">
        <v>1258</v>
      </c>
      <c r="X21" s="30">
        <v>447281683</v>
      </c>
      <c r="Y21" s="30">
        <f t="shared" si="3"/>
        <v>4166709097</v>
      </c>
      <c r="AA21" s="30" t="s">
        <v>830</v>
      </c>
      <c r="AB21" s="30">
        <v>467815215</v>
      </c>
      <c r="AC21" s="30">
        <f aca="true" t="shared" si="19" ref="AC21:AC61">SUM(AC20+AB21)</f>
        <v>3539944072</v>
      </c>
      <c r="AE21" s="30" t="s">
        <v>852</v>
      </c>
      <c r="AF21" s="30">
        <v>425393627</v>
      </c>
      <c r="AG21" s="30">
        <f t="shared" si="5"/>
        <v>4261910551</v>
      </c>
      <c r="AI21" s="30" t="s">
        <v>903</v>
      </c>
      <c r="AJ21" s="9">
        <v>317872182</v>
      </c>
      <c r="AK21" s="9">
        <f t="shared" si="6"/>
        <v>4055139983</v>
      </c>
      <c r="AM21" s="30" t="s">
        <v>953</v>
      </c>
      <c r="AN21" s="9">
        <v>244416175</v>
      </c>
      <c r="AO21" s="9">
        <f t="shared" si="7"/>
        <v>3117723562</v>
      </c>
      <c r="AQ21" s="30" t="s">
        <v>1004</v>
      </c>
      <c r="AR21" s="9">
        <v>180838997</v>
      </c>
      <c r="AS21" s="9">
        <f t="shared" si="8"/>
        <v>3577943565</v>
      </c>
      <c r="AU21" s="66" t="s">
        <v>1052</v>
      </c>
      <c r="AV21" s="39">
        <v>347622389</v>
      </c>
      <c r="AW21" s="39">
        <f t="shared" si="11"/>
        <v>4273779968</v>
      </c>
      <c r="AY21" s="65" t="s">
        <v>1102</v>
      </c>
      <c r="AZ21" s="30">
        <v>279984659</v>
      </c>
      <c r="BA21" s="30">
        <f t="shared" si="12"/>
        <v>2488950227</v>
      </c>
      <c r="BC21" s="5" t="s">
        <v>1153</v>
      </c>
      <c r="BD21" s="30">
        <v>175991904</v>
      </c>
      <c r="BE21" s="30">
        <f t="shared" si="13"/>
        <v>2343582114</v>
      </c>
      <c r="BG21" s="5" t="s">
        <v>669</v>
      </c>
      <c r="BH21" s="30">
        <v>31197554</v>
      </c>
      <c r="BI21" s="30">
        <f t="shared" si="14"/>
        <v>386839107</v>
      </c>
      <c r="BJ21" s="8">
        <v>2.9375</v>
      </c>
      <c r="BL21" s="5" t="s">
        <v>419</v>
      </c>
      <c r="BM21" s="6">
        <v>11002850</v>
      </c>
      <c r="BN21" s="6">
        <f t="shared" si="9"/>
        <v>589682830</v>
      </c>
      <c r="BO21" s="9">
        <v>-798000</v>
      </c>
      <c r="BP21" s="8">
        <v>2.8882</v>
      </c>
      <c r="BR21" s="5" t="s">
        <v>167</v>
      </c>
      <c r="BS21" s="6">
        <v>17957518</v>
      </c>
      <c r="BT21" s="6">
        <f t="shared" si="15"/>
        <v>409872086</v>
      </c>
      <c r="BU21" s="9">
        <v>14920000</v>
      </c>
      <c r="BV21" s="10">
        <v>3.244</v>
      </c>
      <c r="BW21" s="23"/>
      <c r="BX21" s="5" t="s">
        <v>18</v>
      </c>
      <c r="BY21" s="6">
        <v>51638331.7</v>
      </c>
      <c r="BZ21" s="6">
        <f t="shared" si="16"/>
        <v>414891776.40999997</v>
      </c>
      <c r="CA21" s="9">
        <v>83000000</v>
      </c>
      <c r="CB21" s="8">
        <v>3.5325</v>
      </c>
    </row>
    <row r="22" spans="7:80" ht="15.75">
      <c r="G22" s="222"/>
      <c r="H22" s="211"/>
      <c r="I22" s="223"/>
      <c r="K22" s="177" t="s">
        <v>1418</v>
      </c>
      <c r="L22" s="174">
        <v>433327526</v>
      </c>
      <c r="M22" s="174">
        <f t="shared" si="17"/>
        <v>4823171951</v>
      </c>
      <c r="O22" s="177" t="s">
        <v>1367</v>
      </c>
      <c r="P22" s="178">
        <v>334128646</v>
      </c>
      <c r="Q22" s="174">
        <f t="shared" si="18"/>
        <v>5900667550</v>
      </c>
      <c r="S22" s="141" t="s">
        <v>1311</v>
      </c>
      <c r="T22" s="142">
        <v>202269805</v>
      </c>
      <c r="U22" s="142">
        <f t="shared" si="2"/>
        <v>3025852650</v>
      </c>
      <c r="W22" s="30" t="s">
        <v>1259</v>
      </c>
      <c r="X22" s="30">
        <v>262757414</v>
      </c>
      <c r="Y22" s="30">
        <f t="shared" si="3"/>
        <v>4429466511</v>
      </c>
      <c r="AA22" s="30" t="s">
        <v>831</v>
      </c>
      <c r="AB22" s="30">
        <v>448647375</v>
      </c>
      <c r="AC22" s="30">
        <f t="shared" si="19"/>
        <v>3988591447</v>
      </c>
      <c r="AE22" s="30" t="s">
        <v>853</v>
      </c>
      <c r="AF22" s="30">
        <v>430951086</v>
      </c>
      <c r="AG22" s="30">
        <f t="shared" si="5"/>
        <v>4692861637</v>
      </c>
      <c r="AI22" s="30" t="s">
        <v>904</v>
      </c>
      <c r="AJ22" s="9">
        <v>536849702</v>
      </c>
      <c r="AK22" s="9">
        <f t="shared" si="6"/>
        <v>4591989685</v>
      </c>
      <c r="AM22" s="30" t="s">
        <v>954</v>
      </c>
      <c r="AN22" s="9">
        <v>209104643</v>
      </c>
      <c r="AO22" s="9">
        <f t="shared" si="7"/>
        <v>3326828205</v>
      </c>
      <c r="AQ22" s="30" t="s">
        <v>1005</v>
      </c>
      <c r="AR22" s="9">
        <v>257432731</v>
      </c>
      <c r="AS22" s="9">
        <f t="shared" si="8"/>
        <v>3835376296</v>
      </c>
      <c r="AU22" s="66" t="s">
        <v>1053</v>
      </c>
      <c r="AV22" s="39">
        <v>234704535</v>
      </c>
      <c r="AW22" s="39">
        <f t="shared" si="11"/>
        <v>4508484503</v>
      </c>
      <c r="AY22" s="65" t="s">
        <v>1103</v>
      </c>
      <c r="AZ22" s="30">
        <v>321312958</v>
      </c>
      <c r="BA22" s="30">
        <f t="shared" si="12"/>
        <v>2810263185</v>
      </c>
      <c r="BC22" s="5" t="s">
        <v>1154</v>
      </c>
      <c r="BD22" s="30">
        <v>262595100</v>
      </c>
      <c r="BE22" s="30">
        <f t="shared" si="13"/>
        <v>2606177214</v>
      </c>
      <c r="BG22" s="5" t="s">
        <v>670</v>
      </c>
      <c r="BH22" s="30">
        <v>56445361</v>
      </c>
      <c r="BI22" s="30">
        <f t="shared" si="14"/>
        <v>443284468</v>
      </c>
      <c r="BJ22" s="8">
        <v>2.9365</v>
      </c>
      <c r="BL22" s="5" t="s">
        <v>420</v>
      </c>
      <c r="BM22" s="6">
        <v>55700892</v>
      </c>
      <c r="BN22" s="6">
        <f t="shared" si="9"/>
        <v>645383722</v>
      </c>
      <c r="BO22" s="9">
        <v>25713000</v>
      </c>
      <c r="BP22" s="8">
        <v>2.8858</v>
      </c>
      <c r="BR22" s="5" t="s">
        <v>168</v>
      </c>
      <c r="BS22" s="6">
        <v>13343637</v>
      </c>
      <c r="BT22" s="6">
        <f t="shared" si="15"/>
        <v>423215723</v>
      </c>
      <c r="BU22" s="9">
        <v>-820000</v>
      </c>
      <c r="BV22" s="10">
        <v>3.1933</v>
      </c>
      <c r="BW22" s="23"/>
      <c r="BX22" s="5" t="s">
        <v>19</v>
      </c>
      <c r="BY22" s="6">
        <v>37046109.4</v>
      </c>
      <c r="BZ22" s="6">
        <f t="shared" si="16"/>
        <v>451937885.80999994</v>
      </c>
      <c r="CA22" s="9">
        <v>57000000</v>
      </c>
      <c r="CB22" s="8">
        <v>3.4558</v>
      </c>
    </row>
    <row r="23" spans="7:80" ht="15.75">
      <c r="G23" s="222"/>
      <c r="H23" s="211"/>
      <c r="I23" s="223"/>
      <c r="K23" s="177" t="s">
        <v>1419</v>
      </c>
      <c r="L23" s="174">
        <v>431534145</v>
      </c>
      <c r="M23" s="174">
        <f t="shared" si="17"/>
        <v>5254706096</v>
      </c>
      <c r="O23" s="177" t="s">
        <v>1368</v>
      </c>
      <c r="P23" s="178">
        <v>344780804</v>
      </c>
      <c r="Q23" s="174">
        <f t="shared" si="18"/>
        <v>6245448354</v>
      </c>
      <c r="S23" s="141" t="s">
        <v>1312</v>
      </c>
      <c r="T23" s="142">
        <v>380839481</v>
      </c>
      <c r="U23" s="142">
        <f>SUM(U22+T23)</f>
        <v>3406692131</v>
      </c>
      <c r="W23" s="30" t="s">
        <v>1260</v>
      </c>
      <c r="X23" s="30">
        <v>625532699</v>
      </c>
      <c r="Y23" s="30">
        <f>SUM(Y22+X23)</f>
        <v>5054999210</v>
      </c>
      <c r="AA23" s="30" t="s">
        <v>832</v>
      </c>
      <c r="AB23" s="30">
        <v>299170329</v>
      </c>
      <c r="AC23" s="30">
        <f>SUM(AC22+AB23)</f>
        <v>4287761776</v>
      </c>
      <c r="AE23" s="30" t="s">
        <v>854</v>
      </c>
      <c r="AF23" s="30">
        <v>219117989</v>
      </c>
      <c r="AG23" s="30">
        <f>SUM(AG22+AF23)</f>
        <v>4911979626</v>
      </c>
      <c r="AI23" s="30" t="s">
        <v>905</v>
      </c>
      <c r="AJ23" s="9">
        <v>718886076</v>
      </c>
      <c r="AK23" s="9">
        <f>SUM(AK22+AJ23)</f>
        <v>5310875761</v>
      </c>
      <c r="AM23" s="30" t="s">
        <v>955</v>
      </c>
      <c r="AN23" s="9">
        <v>498150835</v>
      </c>
      <c r="AO23" s="9">
        <f>SUM(AN23+AO22)</f>
        <v>3824979040</v>
      </c>
      <c r="AQ23" s="30" t="s">
        <v>1006</v>
      </c>
      <c r="AR23" s="9">
        <v>284048931</v>
      </c>
      <c r="AS23" s="9">
        <f>SUM(AS22+AR23)</f>
        <v>4119425227</v>
      </c>
      <c r="AU23" s="66" t="s">
        <v>1054</v>
      </c>
      <c r="AV23" s="39">
        <v>269729086</v>
      </c>
      <c r="AW23" s="39">
        <f>+AV23+AW22</f>
        <v>4778213589</v>
      </c>
      <c r="AY23" s="65" t="s">
        <v>1104</v>
      </c>
      <c r="AZ23" s="30">
        <v>104343471</v>
      </c>
      <c r="BA23" s="30">
        <f>+AZ23+BA22</f>
        <v>2914606656</v>
      </c>
      <c r="BC23" s="5" t="s">
        <v>1155</v>
      </c>
      <c r="BD23" s="30">
        <v>245806310</v>
      </c>
      <c r="BE23" s="30">
        <f>+BD23+BE22</f>
        <v>2851983524</v>
      </c>
      <c r="BG23" s="5" t="s">
        <v>671</v>
      </c>
      <c r="BH23" s="30">
        <f>25782353+9000000</f>
        <v>34782353</v>
      </c>
      <c r="BI23" s="30">
        <f>+BH23+BI22</f>
        <v>478066821</v>
      </c>
      <c r="BJ23" s="8">
        <v>2.9443</v>
      </c>
      <c r="BL23" s="5" t="s">
        <v>421</v>
      </c>
      <c r="BM23" s="6">
        <v>38697510</v>
      </c>
      <c r="BN23" s="6">
        <f>+BM23+BN22</f>
        <v>684081232</v>
      </c>
      <c r="BO23" s="9">
        <v>25625000</v>
      </c>
      <c r="BP23" s="8">
        <v>2.8932</v>
      </c>
      <c r="BR23" s="5" t="s">
        <v>169</v>
      </c>
      <c r="BS23" s="6">
        <v>44601590</v>
      </c>
      <c r="BT23" s="6">
        <f>+BS23+BT22</f>
        <v>467817313</v>
      </c>
      <c r="BU23" s="9">
        <v>50510000</v>
      </c>
      <c r="BV23" s="10">
        <v>3.1328</v>
      </c>
      <c r="BW23" s="23"/>
      <c r="BX23" s="5" t="s">
        <v>20</v>
      </c>
      <c r="BY23" s="6">
        <v>41393595.3</v>
      </c>
      <c r="BZ23" s="6">
        <f>+BZ22+BY23</f>
        <v>493331481.10999995</v>
      </c>
      <c r="CA23" s="9">
        <v>66000000</v>
      </c>
      <c r="CB23" s="8">
        <v>3.445</v>
      </c>
    </row>
    <row r="24" spans="7:80" ht="15.75">
      <c r="G24" s="222"/>
      <c r="H24" s="211"/>
      <c r="I24" s="223"/>
      <c r="K24" s="177" t="s">
        <v>1420</v>
      </c>
      <c r="L24" s="174">
        <v>377789288</v>
      </c>
      <c r="M24" s="174">
        <f t="shared" si="17"/>
        <v>5632495384</v>
      </c>
      <c r="O24" s="177" t="s">
        <v>1369</v>
      </c>
      <c r="P24" s="178">
        <v>590523239</v>
      </c>
      <c r="Q24" s="174">
        <f t="shared" si="18"/>
        <v>6835971593</v>
      </c>
      <c r="S24" s="141" t="s">
        <v>1313</v>
      </c>
      <c r="T24" s="142">
        <v>507192079</v>
      </c>
      <c r="U24" s="142">
        <f t="shared" si="2"/>
        <v>3913884210</v>
      </c>
      <c r="W24" s="30" t="s">
        <v>1261</v>
      </c>
      <c r="X24" s="30">
        <v>825439323</v>
      </c>
      <c r="Y24" s="30">
        <f t="shared" si="3"/>
        <v>5880438533</v>
      </c>
      <c r="AA24" s="30" t="s">
        <v>833</v>
      </c>
      <c r="AB24" s="30">
        <v>716406914</v>
      </c>
      <c r="AC24" s="30">
        <f t="shared" si="19"/>
        <v>5004168690</v>
      </c>
      <c r="AE24" s="30" t="s">
        <v>855</v>
      </c>
      <c r="AF24" s="30">
        <v>652782273</v>
      </c>
      <c r="AG24" s="30">
        <f t="shared" si="5"/>
        <v>5564761899</v>
      </c>
      <c r="AI24" s="30" t="s">
        <v>906</v>
      </c>
      <c r="AJ24" s="9">
        <v>745916653</v>
      </c>
      <c r="AK24" s="9">
        <f t="shared" si="6"/>
        <v>6056792414</v>
      </c>
      <c r="AM24" s="30" t="s">
        <v>956</v>
      </c>
      <c r="AN24" s="9">
        <v>553925583</v>
      </c>
      <c r="AO24" s="9">
        <f t="shared" si="7"/>
        <v>4378904623</v>
      </c>
      <c r="AQ24" s="30" t="s">
        <v>1007</v>
      </c>
      <c r="AR24" s="9">
        <v>477703616</v>
      </c>
      <c r="AS24" s="9">
        <f t="shared" si="8"/>
        <v>4597128843</v>
      </c>
      <c r="AU24" s="66" t="s">
        <v>1055</v>
      </c>
      <c r="AV24" s="39">
        <v>522638434</v>
      </c>
      <c r="AW24" s="39">
        <f t="shared" si="11"/>
        <v>5300852023</v>
      </c>
      <c r="AY24" s="65" t="s">
        <v>1105</v>
      </c>
      <c r="AZ24" s="30">
        <v>353746555</v>
      </c>
      <c r="BA24" s="30">
        <f t="shared" si="12"/>
        <v>3268353211</v>
      </c>
      <c r="BC24" s="5" t="s">
        <v>1156</v>
      </c>
      <c r="BD24" s="30">
        <v>204659834</v>
      </c>
      <c r="BE24" s="30">
        <f t="shared" si="13"/>
        <v>3056643358</v>
      </c>
      <c r="BG24" s="5" t="s">
        <v>672</v>
      </c>
      <c r="BH24" s="30">
        <v>35461856</v>
      </c>
      <c r="BI24" s="30">
        <f t="shared" si="14"/>
        <v>513528677</v>
      </c>
      <c r="BJ24" s="8">
        <v>2.9432</v>
      </c>
      <c r="BL24" s="5" t="s">
        <v>422</v>
      </c>
      <c r="BM24" s="6">
        <v>61744330</v>
      </c>
      <c r="BN24" s="6">
        <f t="shared" si="9"/>
        <v>745825562</v>
      </c>
      <c r="BO24" s="9">
        <v>21303000</v>
      </c>
      <c r="BP24" s="8">
        <v>2.9112</v>
      </c>
      <c r="BR24" s="5" t="s">
        <v>170</v>
      </c>
      <c r="BS24" s="6">
        <v>19436358</v>
      </c>
      <c r="BT24" s="6">
        <f t="shared" si="15"/>
        <v>487253671</v>
      </c>
      <c r="BU24" s="9">
        <v>12530000</v>
      </c>
      <c r="BV24" s="10">
        <v>3.0633</v>
      </c>
      <c r="BW24" s="23"/>
      <c r="BX24" s="5" t="s">
        <v>21</v>
      </c>
      <c r="BY24" s="6">
        <v>22256502.38</v>
      </c>
      <c r="BZ24" s="6">
        <f t="shared" si="16"/>
        <v>515587983.48999995</v>
      </c>
      <c r="CA24" s="9">
        <v>40000000</v>
      </c>
      <c r="CB24" s="8">
        <v>3.4717</v>
      </c>
    </row>
    <row r="25" spans="7:80" ht="15.75">
      <c r="G25" s="222"/>
      <c r="H25" s="211"/>
      <c r="I25" s="223"/>
      <c r="K25" s="177" t="s">
        <v>1421</v>
      </c>
      <c r="L25" s="174">
        <v>412397883</v>
      </c>
      <c r="M25" s="174">
        <f t="shared" si="17"/>
        <v>6044893267</v>
      </c>
      <c r="O25" s="177" t="s">
        <v>1370</v>
      </c>
      <c r="P25" s="178">
        <v>681173278</v>
      </c>
      <c r="Q25" s="174">
        <f t="shared" si="18"/>
        <v>7517144871</v>
      </c>
      <c r="S25" s="155" t="s">
        <v>1314</v>
      </c>
      <c r="T25" s="156">
        <v>589874557</v>
      </c>
      <c r="U25" s="156">
        <f t="shared" si="2"/>
        <v>4503758767</v>
      </c>
      <c r="W25" s="30" t="s">
        <v>1262</v>
      </c>
      <c r="X25" s="30">
        <v>567531563</v>
      </c>
      <c r="Y25" s="30">
        <f t="shared" si="3"/>
        <v>6447970096</v>
      </c>
      <c r="AA25" s="30" t="s">
        <v>834</v>
      </c>
      <c r="AB25" s="30">
        <v>817376992</v>
      </c>
      <c r="AC25" s="30">
        <f t="shared" si="19"/>
        <v>5821545682</v>
      </c>
      <c r="AE25" s="30" t="s">
        <v>856</v>
      </c>
      <c r="AF25" s="30">
        <v>679026190</v>
      </c>
      <c r="AG25" s="30">
        <f t="shared" si="5"/>
        <v>6243788089</v>
      </c>
      <c r="AI25" s="30" t="s">
        <v>907</v>
      </c>
      <c r="AJ25" s="9">
        <v>410877372</v>
      </c>
      <c r="AK25" s="9">
        <f t="shared" si="6"/>
        <v>6467669786</v>
      </c>
      <c r="AM25" s="30" t="s">
        <v>957</v>
      </c>
      <c r="AN25" s="9">
        <v>500110851</v>
      </c>
      <c r="AO25" s="9">
        <f t="shared" si="7"/>
        <v>4879015474</v>
      </c>
      <c r="AQ25" s="30" t="s">
        <v>1008</v>
      </c>
      <c r="AR25" s="9">
        <v>531036882</v>
      </c>
      <c r="AS25" s="9">
        <f t="shared" si="8"/>
        <v>5128165725</v>
      </c>
      <c r="AU25" s="66" t="s">
        <v>1056</v>
      </c>
      <c r="AV25" s="39">
        <v>463534012</v>
      </c>
      <c r="AW25" s="39">
        <f t="shared" si="11"/>
        <v>5764386035</v>
      </c>
      <c r="AY25" s="65" t="s">
        <v>1106</v>
      </c>
      <c r="AZ25" s="30">
        <v>473212123</v>
      </c>
      <c r="BA25" s="30">
        <f t="shared" si="12"/>
        <v>3741565334</v>
      </c>
      <c r="BC25" s="5" t="s">
        <v>1157</v>
      </c>
      <c r="BD25" s="30">
        <v>322514077</v>
      </c>
      <c r="BE25" s="30">
        <f t="shared" si="13"/>
        <v>3379157435</v>
      </c>
      <c r="BG25" s="5" t="s">
        <v>673</v>
      </c>
      <c r="BH25" s="30">
        <v>35893200</v>
      </c>
      <c r="BI25" s="30">
        <f t="shared" si="14"/>
        <v>549421877</v>
      </c>
      <c r="BJ25" s="8">
        <v>2.9392</v>
      </c>
      <c r="BL25" s="5" t="s">
        <v>423</v>
      </c>
      <c r="BM25" s="6">
        <v>44043326</v>
      </c>
      <c r="BN25" s="6">
        <f t="shared" si="9"/>
        <v>789868888</v>
      </c>
      <c r="BO25" s="9">
        <v>28390000</v>
      </c>
      <c r="BP25" s="8">
        <v>2.8952</v>
      </c>
      <c r="BR25" s="5" t="s">
        <v>171</v>
      </c>
      <c r="BS25" s="6">
        <v>22767749</v>
      </c>
      <c r="BT25" s="6">
        <f t="shared" si="15"/>
        <v>510021420</v>
      </c>
      <c r="BU25" s="9">
        <v>10000000</v>
      </c>
      <c r="BV25" s="10">
        <v>3.12</v>
      </c>
      <c r="BW25" s="23"/>
      <c r="BX25" s="5" t="s">
        <v>22</v>
      </c>
      <c r="BY25" s="6">
        <v>38174214.56999999</v>
      </c>
      <c r="BZ25" s="6">
        <f t="shared" si="16"/>
        <v>553762198.06</v>
      </c>
      <c r="CA25" s="9">
        <v>39000000</v>
      </c>
      <c r="CB25" s="8">
        <v>3.5043</v>
      </c>
    </row>
    <row r="26" spans="7:80" ht="15.75">
      <c r="G26" s="222"/>
      <c r="H26" s="211"/>
      <c r="I26" s="223"/>
      <c r="K26" s="177" t="s">
        <v>1422</v>
      </c>
      <c r="L26" s="174">
        <v>599597544</v>
      </c>
      <c r="M26" s="174">
        <f t="shared" si="17"/>
        <v>6644490811</v>
      </c>
      <c r="O26" s="177" t="s">
        <v>1371</v>
      </c>
      <c r="P26" s="178">
        <v>478960637</v>
      </c>
      <c r="Q26" s="174">
        <f t="shared" si="18"/>
        <v>7996105508</v>
      </c>
      <c r="S26" s="155" t="s">
        <v>1315</v>
      </c>
      <c r="T26" s="156">
        <v>548262328</v>
      </c>
      <c r="U26" s="156">
        <f t="shared" si="2"/>
        <v>5052021095</v>
      </c>
      <c r="W26" s="30" t="s">
        <v>1263</v>
      </c>
      <c r="X26" s="30">
        <v>900481862</v>
      </c>
      <c r="Y26" s="30">
        <f t="shared" si="3"/>
        <v>7348451958</v>
      </c>
      <c r="AA26" s="30" t="s">
        <v>835</v>
      </c>
      <c r="AB26" s="30">
        <v>883249087</v>
      </c>
      <c r="AC26" s="30">
        <f t="shared" si="19"/>
        <v>6704794769</v>
      </c>
      <c r="AE26" s="30" t="s">
        <v>857</v>
      </c>
      <c r="AF26" s="30">
        <v>800038757</v>
      </c>
      <c r="AG26" s="30">
        <f t="shared" si="5"/>
        <v>7043826846</v>
      </c>
      <c r="AI26" s="30" t="s">
        <v>908</v>
      </c>
      <c r="AJ26" s="9">
        <v>646024661</v>
      </c>
      <c r="AK26" s="9">
        <f t="shared" si="6"/>
        <v>7113694447</v>
      </c>
      <c r="AM26" s="30" t="s">
        <v>958</v>
      </c>
      <c r="AN26" s="9">
        <v>710255298</v>
      </c>
      <c r="AO26" s="9">
        <f t="shared" si="7"/>
        <v>5589270772</v>
      </c>
      <c r="AQ26" s="30" t="s">
        <v>1009</v>
      </c>
      <c r="AR26" s="9">
        <v>374604269</v>
      </c>
      <c r="AS26" s="9">
        <f t="shared" si="8"/>
        <v>5502769994</v>
      </c>
      <c r="AU26" s="66" t="s">
        <v>1057</v>
      </c>
      <c r="AV26" s="39">
        <v>675202728</v>
      </c>
      <c r="AW26" s="39">
        <f t="shared" si="11"/>
        <v>6439588763</v>
      </c>
      <c r="AY26" s="65" t="s">
        <v>1107</v>
      </c>
      <c r="AZ26" s="30">
        <v>447968887</v>
      </c>
      <c r="BA26" s="30">
        <f t="shared" si="12"/>
        <v>4189534221</v>
      </c>
      <c r="BC26" s="5" t="s">
        <v>1192</v>
      </c>
      <c r="BD26" s="30">
        <v>417912873</v>
      </c>
      <c r="BE26" s="30">
        <f t="shared" si="13"/>
        <v>3797070308</v>
      </c>
      <c r="BG26" s="5" t="s">
        <v>674</v>
      </c>
      <c r="BH26" s="30">
        <v>39802375</v>
      </c>
      <c r="BI26" s="30">
        <f t="shared" si="14"/>
        <v>589224252</v>
      </c>
      <c r="BJ26" s="8">
        <v>2.9258</v>
      </c>
      <c r="BL26" s="5" t="s">
        <v>424</v>
      </c>
      <c r="BM26" s="6">
        <v>32541235</v>
      </c>
      <c r="BN26" s="6">
        <f t="shared" si="9"/>
        <v>822410123</v>
      </c>
      <c r="BO26" s="9">
        <v>18719000</v>
      </c>
      <c r="BP26" s="8">
        <v>2.909</v>
      </c>
      <c r="BR26" s="5" t="s">
        <v>172</v>
      </c>
      <c r="BS26" s="6">
        <v>18548900</v>
      </c>
      <c r="BT26" s="6">
        <f t="shared" si="15"/>
        <v>528570320</v>
      </c>
      <c r="BU26" s="9">
        <v>18700000</v>
      </c>
      <c r="BV26" s="10">
        <v>3.1733</v>
      </c>
      <c r="BW26" s="23"/>
      <c r="BX26" s="5" t="s">
        <v>23</v>
      </c>
      <c r="BY26" s="6">
        <v>32269004.810000002</v>
      </c>
      <c r="BZ26" s="6">
        <f t="shared" si="16"/>
        <v>586031202.8699999</v>
      </c>
      <c r="CA26" s="9">
        <v>64000000</v>
      </c>
      <c r="CB26" s="8">
        <v>3.5078</v>
      </c>
    </row>
    <row r="27" spans="7:80" ht="15.75">
      <c r="G27" s="222"/>
      <c r="H27" s="211"/>
      <c r="I27" s="223"/>
      <c r="K27" s="177" t="s">
        <v>1423</v>
      </c>
      <c r="L27" s="174">
        <v>552650223</v>
      </c>
      <c r="M27" s="174">
        <f t="shared" si="17"/>
        <v>7197141034</v>
      </c>
      <c r="O27" s="177" t="s">
        <v>1372</v>
      </c>
      <c r="P27" s="178">
        <v>455079581</v>
      </c>
      <c r="Q27" s="174">
        <f>SUM(Q26+P27)</f>
        <v>8451185089</v>
      </c>
      <c r="S27" s="155" t="s">
        <v>1316</v>
      </c>
      <c r="T27" s="156">
        <v>581046028</v>
      </c>
      <c r="U27" s="156">
        <f>SUM(U26+T27)</f>
        <v>5633067123</v>
      </c>
      <c r="W27" s="30" t="s">
        <v>1264</v>
      </c>
      <c r="X27" s="30">
        <v>456799481</v>
      </c>
      <c r="Y27" s="30">
        <f>SUM(Y26+X27)</f>
        <v>7805251439</v>
      </c>
      <c r="AA27" s="30" t="s">
        <v>836</v>
      </c>
      <c r="AB27" s="30">
        <v>633991655</v>
      </c>
      <c r="AC27" s="30">
        <f>SUM(AC26+AB27)</f>
        <v>7338786424</v>
      </c>
      <c r="AE27" s="30" t="s">
        <v>858</v>
      </c>
      <c r="AF27" s="30">
        <v>383272366</v>
      </c>
      <c r="AG27" s="30">
        <f>SUM(AG26+AF27)</f>
        <v>7427099212</v>
      </c>
      <c r="AI27" s="30" t="s">
        <v>909</v>
      </c>
      <c r="AJ27" s="9">
        <v>660623294</v>
      </c>
      <c r="AK27" s="9">
        <f>SUM(AK26+AJ27)</f>
        <v>7774317741</v>
      </c>
      <c r="AM27" s="30" t="s">
        <v>959</v>
      </c>
      <c r="AN27" s="9">
        <v>590089926</v>
      </c>
      <c r="AO27" s="9">
        <f>SUM(AN27+AO26)</f>
        <v>6179360698</v>
      </c>
      <c r="AQ27" s="30" t="s">
        <v>1010</v>
      </c>
      <c r="AR27" s="9">
        <v>583066431</v>
      </c>
      <c r="AS27" s="9">
        <f>SUM(AS26+AR27)</f>
        <v>6085836425</v>
      </c>
      <c r="AU27" s="66" t="s">
        <v>1058</v>
      </c>
      <c r="AV27" s="39">
        <v>612139530</v>
      </c>
      <c r="AW27" s="39">
        <f>+AV27+AW26</f>
        <v>7051728293</v>
      </c>
      <c r="AY27" s="65" t="s">
        <v>1108</v>
      </c>
      <c r="AZ27" s="30">
        <v>381268726</v>
      </c>
      <c r="BA27" s="30">
        <f>+AZ27+BA26</f>
        <v>4570802947</v>
      </c>
      <c r="BC27" s="5" t="s">
        <v>1158</v>
      </c>
      <c r="BD27" s="30">
        <v>262350162</v>
      </c>
      <c r="BE27" s="30">
        <f>+BD27+BE26</f>
        <v>4059420470</v>
      </c>
      <c r="BG27" s="5" t="s">
        <v>675</v>
      </c>
      <c r="BH27" s="30">
        <v>38507035</v>
      </c>
      <c r="BI27" s="30">
        <f>+BH27+BI26</f>
        <v>627731287</v>
      </c>
      <c r="BJ27" s="8">
        <v>2.9233</v>
      </c>
      <c r="BL27" s="5" t="s">
        <v>425</v>
      </c>
      <c r="BM27" s="6">
        <v>46232485</v>
      </c>
      <c r="BN27" s="6">
        <f>+BM27+BN26</f>
        <v>868642608</v>
      </c>
      <c r="BO27" s="9">
        <v>20033000.000000004</v>
      </c>
      <c r="BP27" s="8">
        <v>2.905</v>
      </c>
      <c r="BR27" s="5" t="s">
        <v>173</v>
      </c>
      <c r="BS27" s="6">
        <v>20013195</v>
      </c>
      <c r="BT27" s="6">
        <f>+BS27+BT26</f>
        <v>548583515</v>
      </c>
      <c r="BU27" s="9">
        <v>-8770000</v>
      </c>
      <c r="BV27" s="10">
        <v>3.2592</v>
      </c>
      <c r="BW27" s="23"/>
      <c r="BX27" s="5" t="s">
        <v>24</v>
      </c>
      <c r="BY27" s="6">
        <v>38072255.989999995</v>
      </c>
      <c r="BZ27" s="6">
        <f>+BZ26+BY27</f>
        <v>624103458.8599999</v>
      </c>
      <c r="CA27" s="9">
        <v>54000000</v>
      </c>
      <c r="CB27" s="8">
        <v>3.5362</v>
      </c>
    </row>
    <row r="28" spans="7:80" ht="15.75">
      <c r="G28" s="222"/>
      <c r="H28" s="211"/>
      <c r="I28" s="223"/>
      <c r="K28" s="177" t="s">
        <v>1424</v>
      </c>
      <c r="L28" s="174">
        <v>536356399</v>
      </c>
      <c r="M28" s="174">
        <f t="shared" si="17"/>
        <v>7733497433</v>
      </c>
      <c r="O28" s="177" t="s">
        <v>1373</v>
      </c>
      <c r="P28" s="178">
        <v>674261904</v>
      </c>
      <c r="Q28" s="174">
        <f t="shared" si="18"/>
        <v>9125446993</v>
      </c>
      <c r="S28" s="141" t="s">
        <v>1317</v>
      </c>
      <c r="T28" s="142">
        <v>584864876</v>
      </c>
      <c r="U28" s="142">
        <f t="shared" si="2"/>
        <v>6217931999</v>
      </c>
      <c r="W28" s="30" t="s">
        <v>1265</v>
      </c>
      <c r="X28" s="30">
        <v>966866397</v>
      </c>
      <c r="Y28" s="30">
        <f t="shared" si="3"/>
        <v>8772117836</v>
      </c>
      <c r="AA28" s="30" t="s">
        <v>837</v>
      </c>
      <c r="AB28" s="30">
        <v>726337789</v>
      </c>
      <c r="AC28" s="30">
        <f t="shared" si="19"/>
        <v>8065124213</v>
      </c>
      <c r="AE28" s="30" t="s">
        <v>859</v>
      </c>
      <c r="AF28" s="30">
        <v>663138964</v>
      </c>
      <c r="AG28" s="30">
        <f t="shared" si="5"/>
        <v>8090238176</v>
      </c>
      <c r="AI28" s="30" t="s">
        <v>910</v>
      </c>
      <c r="AJ28" s="9">
        <v>751805076</v>
      </c>
      <c r="AK28" s="9">
        <f t="shared" si="6"/>
        <v>8526122817</v>
      </c>
      <c r="AM28" s="30" t="s">
        <v>960</v>
      </c>
      <c r="AN28" s="9">
        <v>461418276</v>
      </c>
      <c r="AO28" s="9">
        <f aca="true" t="shared" si="20" ref="AO28:AO61">SUM(AN28+AO27)</f>
        <v>6640778974</v>
      </c>
      <c r="AQ28" s="30" t="s">
        <v>1011</v>
      </c>
      <c r="AR28" s="9">
        <v>643064483</v>
      </c>
      <c r="AS28" s="9">
        <f t="shared" si="8"/>
        <v>6728900908</v>
      </c>
      <c r="AU28" s="66" t="s">
        <v>1059</v>
      </c>
      <c r="AV28" s="39">
        <v>701990484</v>
      </c>
      <c r="AW28" s="39">
        <f t="shared" si="11"/>
        <v>7753718777</v>
      </c>
      <c r="AY28" s="65" t="s">
        <v>1109</v>
      </c>
      <c r="AZ28" s="30">
        <v>437325205</v>
      </c>
      <c r="BA28" s="30">
        <f t="shared" si="12"/>
        <v>5008128152</v>
      </c>
      <c r="BC28" s="5" t="s">
        <v>1159</v>
      </c>
      <c r="BD28" s="30">
        <v>354940094</v>
      </c>
      <c r="BE28" s="30">
        <f t="shared" si="13"/>
        <v>4414360564</v>
      </c>
      <c r="BG28" s="5" t="s">
        <v>676</v>
      </c>
      <c r="BH28" s="30">
        <v>44420696</v>
      </c>
      <c r="BI28" s="30">
        <f t="shared" si="14"/>
        <v>672151983</v>
      </c>
      <c r="BJ28" s="8">
        <v>2.9258</v>
      </c>
      <c r="BL28" s="5" t="s">
        <v>426</v>
      </c>
      <c r="BM28" s="6">
        <v>47682088</v>
      </c>
      <c r="BN28" s="6">
        <f t="shared" si="9"/>
        <v>916324696</v>
      </c>
      <c r="BO28" s="9">
        <v>20711306.78</v>
      </c>
      <c r="BP28" s="8">
        <v>2.9175</v>
      </c>
      <c r="BR28" s="5" t="s">
        <v>174</v>
      </c>
      <c r="BS28" s="6">
        <v>38604640</v>
      </c>
      <c r="BT28" s="6">
        <f t="shared" si="15"/>
        <v>587188155</v>
      </c>
      <c r="BU28" s="9">
        <v>3240000</v>
      </c>
      <c r="BV28" s="10">
        <v>3.3433</v>
      </c>
      <c r="BW28" s="23"/>
      <c r="BX28" s="5" t="s">
        <v>25</v>
      </c>
      <c r="BY28" s="6">
        <v>25093948.47</v>
      </c>
      <c r="BZ28" s="6">
        <f t="shared" si="16"/>
        <v>649197407.3299999</v>
      </c>
      <c r="CA28" s="9">
        <v>49000000</v>
      </c>
      <c r="CB28" s="8">
        <v>3.5833</v>
      </c>
    </row>
    <row r="29" spans="7:80" ht="15.75">
      <c r="G29" s="222"/>
      <c r="H29" s="211"/>
      <c r="I29" s="223"/>
      <c r="K29" s="177" t="s">
        <v>1425</v>
      </c>
      <c r="L29" s="174">
        <v>605966685</v>
      </c>
      <c r="M29" s="174">
        <f t="shared" si="17"/>
        <v>8339464118</v>
      </c>
      <c r="O29" s="177" t="s">
        <v>1374</v>
      </c>
      <c r="P29" s="178">
        <v>821259242</v>
      </c>
      <c r="Q29" s="174">
        <f t="shared" si="18"/>
        <v>9946706235</v>
      </c>
      <c r="S29" s="141" t="s">
        <v>1318</v>
      </c>
      <c r="T29" s="142">
        <v>746505820</v>
      </c>
      <c r="U29" s="142">
        <f t="shared" si="2"/>
        <v>6964437819</v>
      </c>
      <c r="W29" s="30" t="s">
        <v>1266</v>
      </c>
      <c r="X29" s="30">
        <v>670493128</v>
      </c>
      <c r="Y29" s="30">
        <f t="shared" si="3"/>
        <v>9442610964</v>
      </c>
      <c r="AA29" s="30" t="s">
        <v>838</v>
      </c>
      <c r="AB29" s="30">
        <v>785377628</v>
      </c>
      <c r="AC29" s="30">
        <f t="shared" si="19"/>
        <v>8850501841</v>
      </c>
      <c r="AE29" s="30" t="s">
        <v>860</v>
      </c>
      <c r="AF29" s="30">
        <v>620664302</v>
      </c>
      <c r="AG29" s="30">
        <f t="shared" si="5"/>
        <v>8710902478</v>
      </c>
      <c r="AI29" s="30" t="s">
        <v>911</v>
      </c>
      <c r="AJ29" s="9">
        <v>717533870</v>
      </c>
      <c r="AK29" s="9">
        <f t="shared" si="6"/>
        <v>9243656687</v>
      </c>
      <c r="AM29" s="30" t="s">
        <v>961</v>
      </c>
      <c r="AN29" s="9">
        <v>776108959</v>
      </c>
      <c r="AO29" s="9">
        <f t="shared" si="20"/>
        <v>7416887933</v>
      </c>
      <c r="AQ29" s="30" t="s">
        <v>1012</v>
      </c>
      <c r="AR29" s="9">
        <v>544054481</v>
      </c>
      <c r="AS29" s="9">
        <f t="shared" si="8"/>
        <v>7272955389</v>
      </c>
      <c r="AU29" s="66" t="s">
        <v>1060</v>
      </c>
      <c r="AV29" s="39">
        <v>568297416</v>
      </c>
      <c r="AW29" s="39">
        <f t="shared" si="11"/>
        <v>8322016193</v>
      </c>
      <c r="AY29" s="65" t="s">
        <v>1110</v>
      </c>
      <c r="AZ29" s="30">
        <v>420248668</v>
      </c>
      <c r="BA29" s="30">
        <f t="shared" si="12"/>
        <v>5428376820</v>
      </c>
      <c r="BC29" s="5" t="s">
        <v>1160</v>
      </c>
      <c r="BD29" s="30">
        <v>368243941</v>
      </c>
      <c r="BE29" s="30">
        <f t="shared" si="13"/>
        <v>4782604505</v>
      </c>
      <c r="BG29" s="5" t="s">
        <v>677</v>
      </c>
      <c r="BH29" s="30">
        <v>47737100</v>
      </c>
      <c r="BI29" s="30">
        <f t="shared" si="14"/>
        <v>719889083</v>
      </c>
      <c r="BJ29" s="8">
        <v>2.926</v>
      </c>
      <c r="BL29" s="5" t="s">
        <v>427</v>
      </c>
      <c r="BM29" s="6">
        <v>47370175</v>
      </c>
      <c r="BN29" s="6">
        <f t="shared" si="9"/>
        <v>963694871</v>
      </c>
      <c r="BO29" s="9">
        <v>21505999.999999996</v>
      </c>
      <c r="BP29" s="8">
        <v>2.9428</v>
      </c>
      <c r="BR29" s="5" t="s">
        <v>175</v>
      </c>
      <c r="BS29" s="6">
        <v>9167627</v>
      </c>
      <c r="BT29" s="6">
        <f t="shared" si="15"/>
        <v>596355782</v>
      </c>
      <c r="BU29" s="9">
        <v>-440000</v>
      </c>
      <c r="BV29" s="10">
        <v>3.335</v>
      </c>
      <c r="BW29" s="23"/>
      <c r="BX29" s="5" t="s">
        <v>26</v>
      </c>
      <c r="BY29" s="6">
        <v>35040841</v>
      </c>
      <c r="BZ29" s="6">
        <f t="shared" si="16"/>
        <v>684238248.3299999</v>
      </c>
      <c r="CA29" s="9">
        <v>52500000</v>
      </c>
      <c r="CB29" s="8">
        <v>3.636</v>
      </c>
    </row>
    <row r="30" spans="7:80" ht="15.75">
      <c r="G30" s="222"/>
      <c r="H30" s="211"/>
      <c r="I30" s="223"/>
      <c r="K30" s="177" t="s">
        <v>1426</v>
      </c>
      <c r="L30" s="174">
        <v>482409720</v>
      </c>
      <c r="M30" s="174">
        <f t="shared" si="17"/>
        <v>8821873838</v>
      </c>
      <c r="O30" s="177" t="s">
        <v>1375</v>
      </c>
      <c r="P30" s="178">
        <v>773426816</v>
      </c>
      <c r="Q30" s="174">
        <f t="shared" si="18"/>
        <v>10720133051</v>
      </c>
      <c r="S30" s="141" t="s">
        <v>1320</v>
      </c>
      <c r="T30" s="142">
        <v>609273184</v>
      </c>
      <c r="U30" s="142">
        <f t="shared" si="2"/>
        <v>7573711003</v>
      </c>
      <c r="W30" s="30" t="s">
        <v>1267</v>
      </c>
      <c r="X30" s="30">
        <v>726515360</v>
      </c>
      <c r="Y30" s="30">
        <f t="shared" si="3"/>
        <v>10169126324</v>
      </c>
      <c r="AA30" s="30" t="s">
        <v>839</v>
      </c>
      <c r="AB30" s="30">
        <v>740920931</v>
      </c>
      <c r="AC30" s="30">
        <f t="shared" si="19"/>
        <v>9591422772</v>
      </c>
      <c r="AE30" s="30" t="s">
        <v>861</v>
      </c>
      <c r="AF30" s="30">
        <v>554023567</v>
      </c>
      <c r="AG30" s="30">
        <f t="shared" si="5"/>
        <v>9264926045</v>
      </c>
      <c r="AI30" s="30" t="s">
        <v>912</v>
      </c>
      <c r="AJ30" s="9">
        <v>799277018</v>
      </c>
      <c r="AK30" s="9">
        <f t="shared" si="6"/>
        <v>10042933705</v>
      </c>
      <c r="AM30" s="30" t="s">
        <v>962</v>
      </c>
      <c r="AN30" s="9">
        <v>396554881</v>
      </c>
      <c r="AO30" s="9">
        <f t="shared" si="20"/>
        <v>7813442814</v>
      </c>
      <c r="AQ30" s="30" t="s">
        <v>1013</v>
      </c>
      <c r="AR30" s="9">
        <v>414651284</v>
      </c>
      <c r="AS30" s="9">
        <f t="shared" si="8"/>
        <v>7687606673</v>
      </c>
      <c r="AU30" s="66" t="s">
        <v>1061</v>
      </c>
      <c r="AV30" s="39">
        <v>405012029</v>
      </c>
      <c r="AW30" s="39">
        <f t="shared" si="11"/>
        <v>8727028222</v>
      </c>
      <c r="AY30" s="65" t="s">
        <v>1111</v>
      </c>
      <c r="AZ30" s="30">
        <v>332523926</v>
      </c>
      <c r="BA30" s="30">
        <f t="shared" si="12"/>
        <v>5760900746</v>
      </c>
      <c r="BC30" s="5" t="s">
        <v>1161</v>
      </c>
      <c r="BD30" s="30">
        <v>302381013</v>
      </c>
      <c r="BE30" s="30">
        <f t="shared" si="13"/>
        <v>5084985518</v>
      </c>
      <c r="BG30" s="5" t="s">
        <v>678</v>
      </c>
      <c r="BH30" s="30">
        <v>45673067</v>
      </c>
      <c r="BI30" s="30">
        <f t="shared" si="14"/>
        <v>765562150</v>
      </c>
      <c r="BJ30" s="8">
        <v>2.9253</v>
      </c>
      <c r="BL30" s="5" t="s">
        <v>428</v>
      </c>
      <c r="BM30" s="6">
        <v>42818391</v>
      </c>
      <c r="BN30" s="6">
        <f t="shared" si="9"/>
        <v>1006513262</v>
      </c>
      <c r="BO30" s="9">
        <v>20390000</v>
      </c>
      <c r="BP30" s="8">
        <v>2.9327</v>
      </c>
      <c r="BR30" s="5" t="s">
        <v>176</v>
      </c>
      <c r="BS30" s="6">
        <v>28763151</v>
      </c>
      <c r="BT30" s="6">
        <f t="shared" si="15"/>
        <v>625118933</v>
      </c>
      <c r="BU30" s="9">
        <v>6580000</v>
      </c>
      <c r="BV30" s="10">
        <v>3.24</v>
      </c>
      <c r="BW30" s="23"/>
      <c r="BX30" s="5" t="s">
        <v>27</v>
      </c>
      <c r="BY30" s="6">
        <v>36981129</v>
      </c>
      <c r="BZ30" s="6">
        <f t="shared" si="16"/>
        <v>721219377.3299999</v>
      </c>
      <c r="CA30" s="9">
        <v>63500000</v>
      </c>
      <c r="CB30" s="8">
        <v>3.7058</v>
      </c>
    </row>
    <row r="31" spans="7:80" ht="15.75">
      <c r="G31" s="222"/>
      <c r="H31" s="211"/>
      <c r="I31" s="223"/>
      <c r="K31" s="177" t="s">
        <v>1427</v>
      </c>
      <c r="L31" s="174">
        <v>575001642</v>
      </c>
      <c r="M31" s="174">
        <f t="shared" si="17"/>
        <v>9396875480</v>
      </c>
      <c r="O31" s="177" t="s">
        <v>1384</v>
      </c>
      <c r="P31" s="178">
        <v>570705996</v>
      </c>
      <c r="Q31" s="174">
        <f aca="true" t="shared" si="21" ref="Q31:Q37">SUM(Q30+P31)</f>
        <v>11290839047</v>
      </c>
      <c r="S31" s="141" t="s">
        <v>1319</v>
      </c>
      <c r="T31" s="142">
        <v>418144673</v>
      </c>
      <c r="U31" s="142">
        <f>SUM(U30+T31)</f>
        <v>7991855676</v>
      </c>
      <c r="W31" s="30" t="s">
        <v>1268</v>
      </c>
      <c r="X31" s="30">
        <v>612591332</v>
      </c>
      <c r="Y31" s="30">
        <f>SUM(Y30+X31)</f>
        <v>10781717656</v>
      </c>
      <c r="AA31" s="30" t="s">
        <v>840</v>
      </c>
      <c r="AB31" s="30">
        <v>719670174</v>
      </c>
      <c r="AC31" s="30">
        <f>SUM(AC30+AB31)</f>
        <v>10311092946</v>
      </c>
      <c r="AE31" s="30" t="s">
        <v>862</v>
      </c>
      <c r="AF31" s="30">
        <v>505094989</v>
      </c>
      <c r="AG31" s="30">
        <f>SUM(AG30+AF31)</f>
        <v>9770021034</v>
      </c>
      <c r="AI31" s="30" t="s">
        <v>913</v>
      </c>
      <c r="AJ31" s="9">
        <v>700812466</v>
      </c>
      <c r="AK31" s="9">
        <f>SUM(AK30+AJ31)</f>
        <v>10743746171</v>
      </c>
      <c r="AM31" s="30" t="s">
        <v>963</v>
      </c>
      <c r="AN31" s="9">
        <v>527828591</v>
      </c>
      <c r="AO31" s="9">
        <f>SUM(AN31+AO30)</f>
        <v>8341271405</v>
      </c>
      <c r="AQ31" s="30" t="s">
        <v>1014</v>
      </c>
      <c r="AR31" s="9">
        <v>509925845</v>
      </c>
      <c r="AS31" s="9">
        <f>SUM(AS30+AR31)</f>
        <v>8197532518</v>
      </c>
      <c r="AU31" s="66" t="s">
        <v>1062</v>
      </c>
      <c r="AV31" s="39">
        <v>592873188</v>
      </c>
      <c r="AW31" s="39">
        <f>+AV31+AW30</f>
        <v>9319901410</v>
      </c>
      <c r="AY31" s="65" t="s">
        <v>1112</v>
      </c>
      <c r="AZ31" s="30">
        <v>534431574</v>
      </c>
      <c r="BA31" s="30">
        <f>+AZ31+BA30</f>
        <v>6295332320</v>
      </c>
      <c r="BC31" s="5" t="s">
        <v>1162</v>
      </c>
      <c r="BD31" s="30">
        <v>331737622</v>
      </c>
      <c r="BE31" s="30">
        <f>+BD31+BE30</f>
        <v>5416723140</v>
      </c>
      <c r="BG31" s="5" t="s">
        <v>679</v>
      </c>
      <c r="BH31" s="30">
        <v>36567946</v>
      </c>
      <c r="BI31" s="30">
        <f>+BH31+BI30</f>
        <v>802130096</v>
      </c>
      <c r="BJ31" s="8">
        <v>2.9202</v>
      </c>
      <c r="BL31" s="5" t="s">
        <v>429</v>
      </c>
      <c r="BM31" s="6">
        <v>26793758</v>
      </c>
      <c r="BN31" s="6">
        <f>+BM31+BN30</f>
        <v>1033307020</v>
      </c>
      <c r="BO31" s="9">
        <v>14052000.000000002</v>
      </c>
      <c r="BP31" s="8">
        <v>2.939</v>
      </c>
      <c r="BR31" s="5" t="s">
        <v>177</v>
      </c>
      <c r="BS31" s="6">
        <v>23227872</v>
      </c>
      <c r="BT31" s="6">
        <f>+BS31+BT30</f>
        <v>648346805</v>
      </c>
      <c r="BU31" s="9">
        <v>6970000</v>
      </c>
      <c r="BV31" s="10">
        <v>3.1817</v>
      </c>
      <c r="BW31" s="23"/>
      <c r="BX31" s="5" t="s">
        <v>28</v>
      </c>
      <c r="BY31" s="6">
        <v>43076423.18</v>
      </c>
      <c r="BZ31" s="6">
        <f>+BZ30+BY31</f>
        <v>764295800.5099999</v>
      </c>
      <c r="CA31" s="9">
        <v>72200000</v>
      </c>
      <c r="CB31" s="8">
        <v>3.85</v>
      </c>
    </row>
    <row r="32" spans="7:80" ht="15.75">
      <c r="G32" s="222"/>
      <c r="H32" s="211"/>
      <c r="I32" s="223"/>
      <c r="K32" s="177" t="s">
        <v>1428</v>
      </c>
      <c r="L32" s="174">
        <v>598886774</v>
      </c>
      <c r="M32" s="174">
        <f t="shared" si="17"/>
        <v>9995762254</v>
      </c>
      <c r="O32" s="177" t="s">
        <v>1376</v>
      </c>
      <c r="P32" s="178">
        <v>525840507</v>
      </c>
      <c r="Q32" s="174">
        <f t="shared" si="21"/>
        <v>11816679554</v>
      </c>
      <c r="S32" s="141" t="s">
        <v>1321</v>
      </c>
      <c r="T32" s="142">
        <v>573449228</v>
      </c>
      <c r="U32" s="142">
        <f>SUM(U31+T32)</f>
        <v>8565304904</v>
      </c>
      <c r="W32" s="30" t="s">
        <v>1269</v>
      </c>
      <c r="X32" s="30">
        <v>528807030</v>
      </c>
      <c r="Y32" s="30">
        <f>SUM(Y31+X32)</f>
        <v>11310524686</v>
      </c>
      <c r="AA32" s="30" t="s">
        <v>1211</v>
      </c>
      <c r="AB32" s="30">
        <v>607248394</v>
      </c>
      <c r="AC32" s="30">
        <f>SUM(AC31+AB32)</f>
        <v>10918341340</v>
      </c>
      <c r="AE32" s="30" t="s">
        <v>863</v>
      </c>
      <c r="AF32" s="30">
        <v>519601031</v>
      </c>
      <c r="AG32" s="30">
        <f>SUM(AG31+AF32)</f>
        <v>10289622065</v>
      </c>
      <c r="AI32" s="30" t="s">
        <v>914</v>
      </c>
      <c r="AJ32" s="9">
        <v>838706844</v>
      </c>
      <c r="AK32" s="9">
        <f>SUM(AK31+AJ32)</f>
        <v>11582453015</v>
      </c>
      <c r="AM32" s="30" t="s">
        <v>964</v>
      </c>
      <c r="AN32" s="9">
        <v>572839080</v>
      </c>
      <c r="AO32" s="9">
        <f>SUM(AN32+AO31)</f>
        <v>8914110485</v>
      </c>
      <c r="AQ32" s="30" t="s">
        <v>1015</v>
      </c>
      <c r="AR32" s="9">
        <v>460086651</v>
      </c>
      <c r="AS32" s="9">
        <f>SUM(AS31+AR32)</f>
        <v>8657619169</v>
      </c>
      <c r="AU32" s="66" t="s">
        <v>1063</v>
      </c>
      <c r="AV32" s="39">
        <v>480925660</v>
      </c>
      <c r="AW32" s="39">
        <f>+AV32+AW31</f>
        <v>9800827070</v>
      </c>
      <c r="AY32" s="65" t="s">
        <v>1113</v>
      </c>
      <c r="AZ32" s="30">
        <v>439807246</v>
      </c>
      <c r="BA32" s="30">
        <f>+AZ32+BA31</f>
        <v>6735139566</v>
      </c>
      <c r="BC32" s="5" t="s">
        <v>1163</v>
      </c>
      <c r="BD32" s="30">
        <v>294591383</v>
      </c>
      <c r="BE32" s="30">
        <f>+BD32+BE31</f>
        <v>5711314523</v>
      </c>
      <c r="BG32" s="5" t="s">
        <v>680</v>
      </c>
      <c r="BH32" s="30">
        <v>33543438</v>
      </c>
      <c r="BI32" s="30">
        <f>+BH32+BI31</f>
        <v>835673534</v>
      </c>
      <c r="BJ32" s="8">
        <v>2.9243</v>
      </c>
      <c r="BL32" s="5" t="s">
        <v>430</v>
      </c>
      <c r="BM32" s="6">
        <v>35377034</v>
      </c>
      <c r="BN32" s="6">
        <f>+BM32+BN31</f>
        <v>1068684054</v>
      </c>
      <c r="BO32" s="9">
        <v>10135000</v>
      </c>
      <c r="BP32" s="8">
        <v>2.9252</v>
      </c>
      <c r="BR32" s="5" t="s">
        <v>178</v>
      </c>
      <c r="BS32" s="6">
        <v>14978656</v>
      </c>
      <c r="BT32" s="6">
        <f>+BS32+BT31</f>
        <v>663325461</v>
      </c>
      <c r="BU32" s="9">
        <v>10350000</v>
      </c>
      <c r="BV32" s="10">
        <v>3.1983</v>
      </c>
      <c r="BW32" s="23"/>
      <c r="BX32" s="5" t="s">
        <v>29</v>
      </c>
      <c r="BY32" s="6">
        <v>52515265</v>
      </c>
      <c r="BZ32" s="6">
        <f>+BZ31+BY32</f>
        <v>816811065.5099999</v>
      </c>
      <c r="CA32" s="9">
        <v>93000000</v>
      </c>
      <c r="CB32" s="8">
        <v>3.8675</v>
      </c>
    </row>
    <row r="33" spans="7:80" ht="15.75">
      <c r="G33" s="222"/>
      <c r="H33" s="211"/>
      <c r="I33" s="223"/>
      <c r="K33" s="234" t="s">
        <v>1429</v>
      </c>
      <c r="L33" s="209">
        <v>595481936</v>
      </c>
      <c r="M33" s="174">
        <f t="shared" si="17"/>
        <v>10591244190</v>
      </c>
      <c r="O33" s="177" t="s">
        <v>1377</v>
      </c>
      <c r="P33" s="178">
        <v>434654730</v>
      </c>
      <c r="Q33" s="174">
        <f t="shared" si="21"/>
        <v>12251334284</v>
      </c>
      <c r="S33" s="141" t="s">
        <v>1322</v>
      </c>
      <c r="T33" s="142">
        <v>789308066</v>
      </c>
      <c r="U33" s="142">
        <f t="shared" si="2"/>
        <v>9354612970</v>
      </c>
      <c r="V33" s="73"/>
      <c r="W33" s="30" t="s">
        <v>1270</v>
      </c>
      <c r="X33" s="30">
        <v>583121583</v>
      </c>
      <c r="Y33" s="30">
        <f t="shared" si="3"/>
        <v>11893646269</v>
      </c>
      <c r="AA33" s="30" t="s">
        <v>1212</v>
      </c>
      <c r="AB33" s="30">
        <v>829187886</v>
      </c>
      <c r="AC33" s="30">
        <f t="shared" si="19"/>
        <v>11747529226</v>
      </c>
      <c r="AE33" s="30" t="s">
        <v>864</v>
      </c>
      <c r="AF33" s="30">
        <v>440156187</v>
      </c>
      <c r="AG33" s="30">
        <f t="shared" si="5"/>
        <v>10729778252</v>
      </c>
      <c r="AI33" s="30" t="s">
        <v>915</v>
      </c>
      <c r="AJ33" s="9">
        <v>767893181</v>
      </c>
      <c r="AK33" s="9">
        <f t="shared" si="6"/>
        <v>12350346196</v>
      </c>
      <c r="AM33" s="30" t="s">
        <v>965</v>
      </c>
      <c r="AN33" s="9">
        <v>701376312</v>
      </c>
      <c r="AO33" s="9">
        <f t="shared" si="20"/>
        <v>9615486797</v>
      </c>
      <c r="AQ33" s="30" t="s">
        <v>1016</v>
      </c>
      <c r="AR33" s="9">
        <v>380797214</v>
      </c>
      <c r="AS33" s="9">
        <f t="shared" si="8"/>
        <v>9038416383</v>
      </c>
      <c r="AU33" s="66" t="s">
        <v>1064</v>
      </c>
      <c r="AV33" s="39">
        <v>379542689</v>
      </c>
      <c r="AW33" s="39">
        <f t="shared" si="11"/>
        <v>10180369759</v>
      </c>
      <c r="AY33" s="65" t="s">
        <v>1114</v>
      </c>
      <c r="AZ33" s="36">
        <v>443575787</v>
      </c>
      <c r="BA33" s="30">
        <f t="shared" si="12"/>
        <v>7178715353</v>
      </c>
      <c r="BC33" s="5" t="s">
        <v>1164</v>
      </c>
      <c r="BD33" s="30">
        <v>292309187</v>
      </c>
      <c r="BE33" s="30">
        <f t="shared" si="13"/>
        <v>6003623710</v>
      </c>
      <c r="BG33" s="5" t="s">
        <v>681</v>
      </c>
      <c r="BH33" s="30">
        <v>38641401</v>
      </c>
      <c r="BI33" s="30">
        <f t="shared" si="14"/>
        <v>874314935</v>
      </c>
      <c r="BJ33" s="8">
        <v>2.9213</v>
      </c>
      <c r="BL33" s="5" t="s">
        <v>431</v>
      </c>
      <c r="BM33" s="6">
        <v>31765221</v>
      </c>
      <c r="BN33" s="6">
        <f t="shared" si="9"/>
        <v>1100449275</v>
      </c>
      <c r="BO33" s="9">
        <v>15751999.999999996</v>
      </c>
      <c r="BP33" s="8">
        <v>2.9337</v>
      </c>
      <c r="BR33" s="5" t="s">
        <v>179</v>
      </c>
      <c r="BS33" s="6">
        <v>9877752</v>
      </c>
      <c r="BT33" s="6">
        <f t="shared" si="15"/>
        <v>673203213</v>
      </c>
      <c r="BU33" s="9">
        <v>17200000</v>
      </c>
      <c r="BV33" s="10">
        <v>3.1567</v>
      </c>
      <c r="BW33" s="23"/>
      <c r="BX33" s="5" t="s">
        <v>30</v>
      </c>
      <c r="BY33" s="6">
        <v>26376412</v>
      </c>
      <c r="BZ33" s="6">
        <f t="shared" si="16"/>
        <v>843187477.5099999</v>
      </c>
      <c r="CA33" s="9">
        <v>65800000</v>
      </c>
      <c r="CB33" s="8">
        <v>3.8092</v>
      </c>
    </row>
    <row r="34" spans="7:80" s="117" customFormat="1" ht="15.75">
      <c r="G34" s="224"/>
      <c r="H34" s="212"/>
      <c r="I34" s="225"/>
      <c r="K34" s="177" t="s">
        <v>1430</v>
      </c>
      <c r="L34" s="174">
        <v>308784682</v>
      </c>
      <c r="M34" s="174">
        <f t="shared" si="17"/>
        <v>10900028872</v>
      </c>
      <c r="N34"/>
      <c r="O34" s="177" t="s">
        <v>1378</v>
      </c>
      <c r="P34" s="178">
        <v>319914561</v>
      </c>
      <c r="Q34" s="174">
        <f t="shared" si="21"/>
        <v>12571248845</v>
      </c>
      <c r="S34" s="157" t="s">
        <v>1323</v>
      </c>
      <c r="T34" s="158">
        <v>610830297</v>
      </c>
      <c r="U34" s="142">
        <f t="shared" si="2"/>
        <v>9965443267</v>
      </c>
      <c r="V34" s="134"/>
      <c r="W34" s="116" t="s">
        <v>1272</v>
      </c>
      <c r="X34" s="116">
        <v>451420005</v>
      </c>
      <c r="Y34" s="30">
        <f t="shared" si="3"/>
        <v>12345066274</v>
      </c>
      <c r="AA34" s="116" t="s">
        <v>1213</v>
      </c>
      <c r="AB34" s="116">
        <v>423968015</v>
      </c>
      <c r="AC34" s="30">
        <f t="shared" si="19"/>
        <v>12171497241</v>
      </c>
      <c r="AE34" s="116" t="s">
        <v>865</v>
      </c>
      <c r="AF34" s="116">
        <v>465388419</v>
      </c>
      <c r="AG34" s="116">
        <f t="shared" si="5"/>
        <v>11195166671</v>
      </c>
      <c r="AI34" s="116" t="s">
        <v>916</v>
      </c>
      <c r="AJ34" s="116">
        <v>461351124</v>
      </c>
      <c r="AK34" s="116">
        <f t="shared" si="6"/>
        <v>12811697320</v>
      </c>
      <c r="AM34" s="116" t="s">
        <v>966</v>
      </c>
      <c r="AN34" s="116">
        <v>537054347</v>
      </c>
      <c r="AO34" s="116">
        <f t="shared" si="20"/>
        <v>10152541144</v>
      </c>
      <c r="AQ34" s="116" t="s">
        <v>1017</v>
      </c>
      <c r="AR34" s="116">
        <v>406623572</v>
      </c>
      <c r="AS34" s="116">
        <f t="shared" si="8"/>
        <v>9445039955</v>
      </c>
      <c r="AU34" s="118" t="s">
        <v>1065</v>
      </c>
      <c r="AV34" s="119">
        <v>242389094</v>
      </c>
      <c r="AW34" s="119">
        <f t="shared" si="11"/>
        <v>10422758853</v>
      </c>
      <c r="AY34" s="120" t="s">
        <v>1115</v>
      </c>
      <c r="AZ34" s="116">
        <v>344636787</v>
      </c>
      <c r="BA34" s="116">
        <f t="shared" si="12"/>
        <v>7523352140</v>
      </c>
      <c r="BC34" s="121" t="s">
        <v>1165</v>
      </c>
      <c r="BD34" s="116">
        <v>257783549</v>
      </c>
      <c r="BE34" s="116">
        <f t="shared" si="13"/>
        <v>6261407259</v>
      </c>
      <c r="BG34" s="121" t="s">
        <v>682</v>
      </c>
      <c r="BH34" s="116">
        <v>38019502</v>
      </c>
      <c r="BI34" s="116">
        <f t="shared" si="14"/>
        <v>912334437</v>
      </c>
      <c r="BJ34" s="122">
        <v>2.9177</v>
      </c>
      <c r="BL34" s="121" t="s">
        <v>432</v>
      </c>
      <c r="BM34" s="123">
        <v>33978777</v>
      </c>
      <c r="BN34" s="123">
        <f t="shared" si="9"/>
        <v>1134428052</v>
      </c>
      <c r="BO34" s="116">
        <v>11077999.999999998</v>
      </c>
      <c r="BP34" s="122">
        <v>2.96</v>
      </c>
      <c r="BR34" s="121" t="s">
        <v>180</v>
      </c>
      <c r="BS34" s="123">
        <v>22969668</v>
      </c>
      <c r="BT34" s="123">
        <f t="shared" si="15"/>
        <v>696172881</v>
      </c>
      <c r="BU34" s="116">
        <v>14050000</v>
      </c>
      <c r="BV34" s="122">
        <v>3.1533</v>
      </c>
      <c r="BW34" s="124"/>
      <c r="BX34" s="121" t="s">
        <v>31</v>
      </c>
      <c r="BY34" s="123">
        <v>38840901</v>
      </c>
      <c r="BZ34" s="123">
        <f t="shared" si="16"/>
        <v>882028378.5099999</v>
      </c>
      <c r="CA34" s="116">
        <v>60800000</v>
      </c>
      <c r="CB34" s="122">
        <v>3.8037</v>
      </c>
    </row>
    <row r="35" spans="7:80" s="145" customFormat="1" ht="15.75">
      <c r="G35" s="226"/>
      <c r="H35" s="213"/>
      <c r="I35" s="227"/>
      <c r="K35" s="177" t="s">
        <v>1431</v>
      </c>
      <c r="L35" s="174">
        <v>478458099</v>
      </c>
      <c r="M35" s="174">
        <f t="shared" si="17"/>
        <v>11378486971</v>
      </c>
      <c r="N35"/>
      <c r="O35" s="177" t="s">
        <v>1379</v>
      </c>
      <c r="P35" s="178">
        <v>709640208</v>
      </c>
      <c r="Q35" s="174">
        <f>SUM(Q34+P35)</f>
        <v>13280889053</v>
      </c>
      <c r="S35" s="141" t="s">
        <v>1324</v>
      </c>
      <c r="T35" s="142">
        <v>708422626</v>
      </c>
      <c r="U35" s="142">
        <f>SUM(U34+T35)</f>
        <v>10673865893</v>
      </c>
      <c r="V35" s="143"/>
      <c r="W35" s="144" t="s">
        <v>1271</v>
      </c>
      <c r="X35" s="144">
        <v>760733690</v>
      </c>
      <c r="Y35" s="144">
        <f>SUM(Y34+X35)</f>
        <v>13105799964</v>
      </c>
      <c r="AA35" s="144" t="s">
        <v>1214</v>
      </c>
      <c r="AB35" s="144">
        <v>628368525</v>
      </c>
      <c r="AC35" s="144">
        <f>SUM(AC34+AB35)</f>
        <v>12799865766</v>
      </c>
      <c r="AE35" s="144" t="s">
        <v>866</v>
      </c>
      <c r="AF35" s="144">
        <v>793250857</v>
      </c>
      <c r="AG35" s="144">
        <f>SUM(AG34+AF35)</f>
        <v>11988417528</v>
      </c>
      <c r="AI35" s="144" t="s">
        <v>1198</v>
      </c>
      <c r="AJ35" s="146">
        <v>609746399</v>
      </c>
      <c r="AK35" s="146">
        <f>SUM(AK34+AJ35)</f>
        <v>13421443719</v>
      </c>
      <c r="AM35" s="144" t="s">
        <v>967</v>
      </c>
      <c r="AN35" s="146">
        <v>690976619</v>
      </c>
      <c r="AO35" s="146">
        <f>SUM(AN35+AO34)</f>
        <v>10843517763</v>
      </c>
      <c r="AQ35" s="144" t="s">
        <v>1018</v>
      </c>
      <c r="AR35" s="146">
        <v>412019810</v>
      </c>
      <c r="AS35" s="146">
        <f>SUM(AS34+AR35)</f>
        <v>9857059765</v>
      </c>
      <c r="AU35" s="147" t="s">
        <v>1066</v>
      </c>
      <c r="AV35" s="148">
        <v>415753594</v>
      </c>
      <c r="AW35" s="148">
        <f>+AV35+AW34</f>
        <v>10838512447</v>
      </c>
      <c r="AY35" s="149" t="s">
        <v>1116</v>
      </c>
      <c r="AZ35" s="144">
        <v>485804724</v>
      </c>
      <c r="BA35" s="144">
        <f>+AZ35+BA34</f>
        <v>8009156864</v>
      </c>
      <c r="BC35" s="150" t="s">
        <v>1166</v>
      </c>
      <c r="BD35" s="144">
        <v>314333937</v>
      </c>
      <c r="BE35" s="144">
        <f>+BD35+BE34</f>
        <v>6575741196</v>
      </c>
      <c r="BG35" s="150" t="s">
        <v>683</v>
      </c>
      <c r="BH35" s="144">
        <v>23855687</v>
      </c>
      <c r="BI35" s="144">
        <f>+BH35+BI34</f>
        <v>936190124</v>
      </c>
      <c r="BJ35" s="151">
        <v>2.919</v>
      </c>
      <c r="BL35" s="150" t="s">
        <v>433</v>
      </c>
      <c r="BM35" s="152">
        <v>27838855</v>
      </c>
      <c r="BN35" s="152">
        <f>+BM35+BN34</f>
        <v>1162266907</v>
      </c>
      <c r="BO35" s="146">
        <v>10556999.999999996</v>
      </c>
      <c r="BP35" s="151">
        <v>2.9613</v>
      </c>
      <c r="BR35" s="150" t="s">
        <v>181</v>
      </c>
      <c r="BS35" s="152">
        <v>25447072</v>
      </c>
      <c r="BT35" s="152">
        <f>+BS35+BT34</f>
        <v>721619953</v>
      </c>
      <c r="BU35" s="146">
        <v>8990000</v>
      </c>
      <c r="BV35" s="153">
        <v>3.1458</v>
      </c>
      <c r="BW35" s="154"/>
      <c r="BX35" s="150" t="s">
        <v>32</v>
      </c>
      <c r="BY35" s="152">
        <v>30508792</v>
      </c>
      <c r="BZ35" s="152">
        <f>+BZ34+BY35</f>
        <v>912537170.5099999</v>
      </c>
      <c r="CA35" s="146">
        <v>67000000</v>
      </c>
      <c r="CB35" s="153">
        <v>3.7912</v>
      </c>
    </row>
    <row r="36" spans="7:80" ht="15.75">
      <c r="G36" s="222"/>
      <c r="H36" s="211"/>
      <c r="I36" s="223"/>
      <c r="K36" s="177" t="s">
        <v>1432</v>
      </c>
      <c r="L36" s="174">
        <v>606772908</v>
      </c>
      <c r="M36" s="174">
        <f>SUM(M35+L36)</f>
        <v>11985259879</v>
      </c>
      <c r="O36" s="177" t="s">
        <v>1380</v>
      </c>
      <c r="P36" s="179">
        <v>449563916</v>
      </c>
      <c r="Q36" s="174">
        <f>SUM(Q35+P36)</f>
        <v>13730452969</v>
      </c>
      <c r="S36" s="141" t="s">
        <v>1325</v>
      </c>
      <c r="T36" s="142">
        <v>606975549</v>
      </c>
      <c r="U36" s="142">
        <f>SUM(U35+T36)</f>
        <v>11280841442</v>
      </c>
      <c r="W36" s="30" t="s">
        <v>1273</v>
      </c>
      <c r="X36" s="30">
        <v>758471564</v>
      </c>
      <c r="Y36" s="30">
        <f>SUM(Y35+X36)</f>
        <v>13864271528</v>
      </c>
      <c r="AA36" s="30" t="s">
        <v>1215</v>
      </c>
      <c r="AB36" s="30">
        <v>477022554</v>
      </c>
      <c r="AC36" s="30">
        <f>SUM(AC35+AB36)</f>
        <v>13276888320</v>
      </c>
      <c r="AE36" s="30" t="s">
        <v>867</v>
      </c>
      <c r="AF36" s="30">
        <v>669409309</v>
      </c>
      <c r="AG36" s="30">
        <f>SUM(AG35+AF36)</f>
        <v>12657826837</v>
      </c>
      <c r="AI36" s="30" t="s">
        <v>917</v>
      </c>
      <c r="AJ36" s="9">
        <v>381392276</v>
      </c>
      <c r="AK36" s="9">
        <f>SUM(AK35+AJ36)</f>
        <v>13802835995</v>
      </c>
      <c r="AM36" s="30" t="s">
        <v>968</v>
      </c>
      <c r="AN36" s="9">
        <v>509078856</v>
      </c>
      <c r="AO36" s="9">
        <f>SUM(AN36+AO35)</f>
        <v>11352596619</v>
      </c>
      <c r="AQ36" s="30" t="s">
        <v>1019</v>
      </c>
      <c r="AR36" s="9">
        <v>236881521</v>
      </c>
      <c r="AS36" s="9">
        <f>SUM(AS35+AR36)</f>
        <v>10093941286</v>
      </c>
      <c r="AU36" s="66" t="s">
        <v>1067</v>
      </c>
      <c r="AV36" s="39">
        <v>629790994</v>
      </c>
      <c r="AW36" s="39">
        <f>+AV36+AW35</f>
        <v>11468303441</v>
      </c>
      <c r="AY36" s="65" t="s">
        <v>1117</v>
      </c>
      <c r="AZ36" s="30">
        <v>387615431</v>
      </c>
      <c r="BA36" s="30">
        <f>+AZ36+BA35</f>
        <v>8396772295</v>
      </c>
      <c r="BC36" s="5" t="s">
        <v>1191</v>
      </c>
      <c r="BD36" s="30">
        <v>251916390</v>
      </c>
      <c r="BE36" s="30">
        <f>+BD36+BE35</f>
        <v>6827657586</v>
      </c>
      <c r="BG36" s="5" t="s">
        <v>684</v>
      </c>
      <c r="BH36" s="30">
        <v>19684893</v>
      </c>
      <c r="BI36" s="30">
        <f>+BH36+BI35</f>
        <v>955875017</v>
      </c>
      <c r="BJ36" s="8">
        <v>2.915</v>
      </c>
      <c r="BL36" s="5" t="s">
        <v>434</v>
      </c>
      <c r="BM36" s="6">
        <v>18832032</v>
      </c>
      <c r="BN36" s="6">
        <f>+BM36+BN35</f>
        <v>1181098939</v>
      </c>
      <c r="BO36" s="9">
        <v>4744000</v>
      </c>
      <c r="BP36" s="8">
        <v>2.9445</v>
      </c>
      <c r="BR36" s="5" t="s">
        <v>182</v>
      </c>
      <c r="BS36" s="6">
        <v>15166457</v>
      </c>
      <c r="BT36" s="6">
        <f>+BS36+BT35</f>
        <v>736786410</v>
      </c>
      <c r="BU36" s="9">
        <v>19150000</v>
      </c>
      <c r="BV36" s="10">
        <v>3.1517</v>
      </c>
      <c r="BW36" s="23"/>
      <c r="BX36" s="5" t="s">
        <v>33</v>
      </c>
      <c r="BY36" s="6">
        <v>41289326.20999999</v>
      </c>
      <c r="BZ36" s="6">
        <f>+BZ35+BY36</f>
        <v>953826496.7199999</v>
      </c>
      <c r="CA36" s="9">
        <v>64500000</v>
      </c>
      <c r="CB36" s="10">
        <v>3.69</v>
      </c>
    </row>
    <row r="37" spans="7:80" ht="15.75">
      <c r="G37" s="222"/>
      <c r="H37" s="211"/>
      <c r="I37" s="223"/>
      <c r="K37" s="177" t="s">
        <v>1433</v>
      </c>
      <c r="L37" s="174">
        <v>664010297</v>
      </c>
      <c r="M37" s="174">
        <f t="shared" si="17"/>
        <v>12649270176</v>
      </c>
      <c r="O37" s="177" t="s">
        <v>1381</v>
      </c>
      <c r="P37" s="179">
        <v>446788340</v>
      </c>
      <c r="Q37" s="174">
        <f t="shared" si="21"/>
        <v>14177241309</v>
      </c>
      <c r="S37" s="141" t="s">
        <v>1326</v>
      </c>
      <c r="T37" s="142">
        <v>633788676</v>
      </c>
      <c r="U37" s="142">
        <f aca="true" t="shared" si="22" ref="U37:U61">SUM(U36+T37)</f>
        <v>11914630118</v>
      </c>
      <c r="W37" s="30" t="s">
        <v>1274</v>
      </c>
      <c r="X37" s="30">
        <v>553775396</v>
      </c>
      <c r="Y37" s="30">
        <f t="shared" si="3"/>
        <v>14418046924</v>
      </c>
      <c r="AA37" s="30" t="s">
        <v>1216</v>
      </c>
      <c r="AB37" s="30">
        <v>447525919</v>
      </c>
      <c r="AC37" s="30">
        <f t="shared" si="19"/>
        <v>13724414239</v>
      </c>
      <c r="AE37" s="30" t="s">
        <v>868</v>
      </c>
      <c r="AF37" s="30">
        <v>584218815</v>
      </c>
      <c r="AG37" s="30">
        <f t="shared" si="5"/>
        <v>13242045652</v>
      </c>
      <c r="AI37" s="30" t="s">
        <v>918</v>
      </c>
      <c r="AJ37" s="9">
        <v>679782742</v>
      </c>
      <c r="AK37" s="9">
        <f t="shared" si="6"/>
        <v>14482618737</v>
      </c>
      <c r="AM37" s="30" t="s">
        <v>969</v>
      </c>
      <c r="AN37" s="9">
        <v>724309799</v>
      </c>
      <c r="AO37" s="9">
        <f t="shared" si="20"/>
        <v>12076906418</v>
      </c>
      <c r="AQ37" s="30" t="s">
        <v>1020</v>
      </c>
      <c r="AR37" s="9">
        <v>338909168</v>
      </c>
      <c r="AS37" s="9">
        <f t="shared" si="8"/>
        <v>10432850454</v>
      </c>
      <c r="AU37" s="66" t="s">
        <v>1068</v>
      </c>
      <c r="AV37" s="39">
        <v>722576785</v>
      </c>
      <c r="AW37" s="39">
        <f t="shared" si="11"/>
        <v>12190880226</v>
      </c>
      <c r="AY37" s="65" t="s">
        <v>1118</v>
      </c>
      <c r="AZ37" s="30">
        <v>338421517</v>
      </c>
      <c r="BA37" s="30">
        <f t="shared" si="12"/>
        <v>8735193812</v>
      </c>
      <c r="BC37" s="5" t="s">
        <v>1167</v>
      </c>
      <c r="BD37" s="30">
        <v>256700808</v>
      </c>
      <c r="BE37" s="30">
        <f t="shared" si="13"/>
        <v>7084358394</v>
      </c>
      <c r="BG37" s="5" t="s">
        <v>685</v>
      </c>
      <c r="BH37" s="30">
        <v>35546601</v>
      </c>
      <c r="BI37" s="30">
        <f t="shared" si="14"/>
        <v>991421618</v>
      </c>
      <c r="BJ37" s="8">
        <v>2.9087</v>
      </c>
      <c r="BL37" s="5" t="s">
        <v>435</v>
      </c>
      <c r="BM37" s="6">
        <v>26316804</v>
      </c>
      <c r="BN37" s="6">
        <f t="shared" si="9"/>
        <v>1207415743</v>
      </c>
      <c r="BO37" s="9">
        <v>10675000</v>
      </c>
      <c r="BP37" s="8">
        <v>2.928</v>
      </c>
      <c r="BR37" s="5" t="s">
        <v>183</v>
      </c>
      <c r="BS37" s="6">
        <v>15067726</v>
      </c>
      <c r="BT37" s="6">
        <f t="shared" si="15"/>
        <v>751854136</v>
      </c>
      <c r="BU37" s="9">
        <v>22990000</v>
      </c>
      <c r="BV37" s="10">
        <v>3.1458</v>
      </c>
      <c r="BW37" s="23"/>
      <c r="BX37" s="5" t="s">
        <v>34</v>
      </c>
      <c r="BY37" s="6">
        <v>46322436.79000001</v>
      </c>
      <c r="BZ37" s="6">
        <f t="shared" si="16"/>
        <v>1000148933.5099999</v>
      </c>
      <c r="CA37" s="9">
        <v>64400000</v>
      </c>
      <c r="CB37" s="10">
        <v>3.5767</v>
      </c>
    </row>
    <row r="38" spans="7:80" ht="15.75">
      <c r="G38" s="222"/>
      <c r="H38" s="211"/>
      <c r="I38" s="223"/>
      <c r="K38" s="177" t="s">
        <v>1434</v>
      </c>
      <c r="L38" s="210">
        <v>448331782</v>
      </c>
      <c r="M38" s="174">
        <f t="shared" si="17"/>
        <v>13097601958</v>
      </c>
      <c r="O38" s="177" t="s">
        <v>1382</v>
      </c>
      <c r="P38" s="179">
        <v>404557016</v>
      </c>
      <c r="Q38" s="174">
        <v>14581748325</v>
      </c>
      <c r="S38" s="141" t="s">
        <v>1327</v>
      </c>
      <c r="T38" s="142">
        <v>749158625</v>
      </c>
      <c r="U38" s="142">
        <f t="shared" si="22"/>
        <v>12663788743</v>
      </c>
      <c r="W38" s="30" t="s">
        <v>1275</v>
      </c>
      <c r="X38" s="30">
        <v>578109975</v>
      </c>
      <c r="Y38" s="30">
        <f t="shared" si="3"/>
        <v>14996156899</v>
      </c>
      <c r="AA38" s="30" t="s">
        <v>1217</v>
      </c>
      <c r="AB38" s="30">
        <v>648110419</v>
      </c>
      <c r="AC38" s="30">
        <f t="shared" si="19"/>
        <v>14372524658</v>
      </c>
      <c r="AE38" s="30" t="s">
        <v>869</v>
      </c>
      <c r="AF38" s="30">
        <v>589472394</v>
      </c>
      <c r="AG38" s="30">
        <f t="shared" si="5"/>
        <v>13831518046</v>
      </c>
      <c r="AI38" s="30" t="s">
        <v>919</v>
      </c>
      <c r="AJ38" s="9">
        <v>554522757</v>
      </c>
      <c r="AK38" s="9">
        <f t="shared" si="6"/>
        <v>15037141494</v>
      </c>
      <c r="AM38" s="30" t="s">
        <v>970</v>
      </c>
      <c r="AN38" s="9">
        <v>522256546</v>
      </c>
      <c r="AO38" s="9">
        <f t="shared" si="20"/>
        <v>12599162964</v>
      </c>
      <c r="AQ38" s="30" t="s">
        <v>1021</v>
      </c>
      <c r="AR38" s="9">
        <v>247558150</v>
      </c>
      <c r="AS38" s="9">
        <f t="shared" si="8"/>
        <v>10680408604</v>
      </c>
      <c r="AU38" s="66" t="s">
        <v>1069</v>
      </c>
      <c r="AV38" s="39">
        <v>565557350</v>
      </c>
      <c r="AW38" s="39">
        <f t="shared" si="11"/>
        <v>12756437576</v>
      </c>
      <c r="AY38" s="65" t="s">
        <v>1119</v>
      </c>
      <c r="AZ38" s="30">
        <v>455212468</v>
      </c>
      <c r="BA38" s="30">
        <f t="shared" si="12"/>
        <v>9190406280</v>
      </c>
      <c r="BC38" s="5" t="s">
        <v>1168</v>
      </c>
      <c r="BD38" s="30">
        <v>242746405</v>
      </c>
      <c r="BE38" s="30">
        <f t="shared" si="13"/>
        <v>7327104799</v>
      </c>
      <c r="BG38" s="5" t="s">
        <v>686</v>
      </c>
      <c r="BH38" s="30">
        <v>48379610</v>
      </c>
      <c r="BI38" s="30">
        <f t="shared" si="14"/>
        <v>1039801228</v>
      </c>
      <c r="BJ38" s="8">
        <v>2.9087</v>
      </c>
      <c r="BL38" s="5" t="s">
        <v>436</v>
      </c>
      <c r="BM38" s="6">
        <v>31604165</v>
      </c>
      <c r="BN38" s="6">
        <f t="shared" si="9"/>
        <v>1239019908</v>
      </c>
      <c r="BO38" s="9">
        <v>6079000.000000001</v>
      </c>
      <c r="BP38" s="8">
        <v>2.9428</v>
      </c>
      <c r="BR38" s="5" t="s">
        <v>184</v>
      </c>
      <c r="BS38" s="6">
        <v>24496839</v>
      </c>
      <c r="BT38" s="6">
        <f t="shared" si="15"/>
        <v>776350975</v>
      </c>
      <c r="BU38" s="9">
        <v>21520000</v>
      </c>
      <c r="BV38" s="10">
        <v>3.1017</v>
      </c>
      <c r="BW38" s="23"/>
      <c r="BX38" s="5" t="s">
        <v>35</v>
      </c>
      <c r="BY38" s="6">
        <v>7500947</v>
      </c>
      <c r="BZ38" s="6">
        <f t="shared" si="16"/>
        <v>1007649880.5099999</v>
      </c>
      <c r="CA38" s="9">
        <v>17400000</v>
      </c>
      <c r="CB38" s="10">
        <v>3.5558</v>
      </c>
    </row>
    <row r="39" spans="7:80" ht="15.75">
      <c r="G39" s="222"/>
      <c r="H39" s="211"/>
      <c r="I39" s="223"/>
      <c r="K39" s="177" t="s">
        <v>1435</v>
      </c>
      <c r="L39" s="210">
        <v>406767821</v>
      </c>
      <c r="M39" s="174">
        <f t="shared" si="17"/>
        <v>13504369779</v>
      </c>
      <c r="O39" s="177" t="s">
        <v>1383</v>
      </c>
      <c r="P39" s="179">
        <v>355852150</v>
      </c>
      <c r="Q39" s="174">
        <f aca="true" t="shared" si="23" ref="Q39:Q52">SUM(Q38+P39)</f>
        <v>14937600475</v>
      </c>
      <c r="S39" s="141" t="s">
        <v>1328</v>
      </c>
      <c r="T39" s="142">
        <v>556044947</v>
      </c>
      <c r="U39" s="142">
        <f t="shared" si="22"/>
        <v>13219833690</v>
      </c>
      <c r="W39" s="30" t="s">
        <v>1276</v>
      </c>
      <c r="X39" s="30">
        <v>640018219</v>
      </c>
      <c r="Y39" s="30">
        <f t="shared" si="3"/>
        <v>15636175118</v>
      </c>
      <c r="AA39" s="30" t="s">
        <v>1218</v>
      </c>
      <c r="AB39" s="30">
        <v>481227914</v>
      </c>
      <c r="AC39" s="30">
        <f t="shared" si="19"/>
        <v>14853752572</v>
      </c>
      <c r="AE39" s="30" t="s">
        <v>870</v>
      </c>
      <c r="AF39" s="30">
        <v>540850746</v>
      </c>
      <c r="AG39" s="30">
        <f t="shared" si="5"/>
        <v>14372368792</v>
      </c>
      <c r="AI39" s="30" t="s">
        <v>920</v>
      </c>
      <c r="AJ39" s="9">
        <v>480151781</v>
      </c>
      <c r="AK39" s="9">
        <f t="shared" si="6"/>
        <v>15517293275</v>
      </c>
      <c r="AM39" s="30" t="s">
        <v>971</v>
      </c>
      <c r="AN39" s="9">
        <v>533680641</v>
      </c>
      <c r="AO39" s="9">
        <f t="shared" si="20"/>
        <v>13132843605</v>
      </c>
      <c r="AQ39" s="30" t="s">
        <v>1022</v>
      </c>
      <c r="AR39" s="9">
        <v>290611978</v>
      </c>
      <c r="AS39" s="9">
        <f t="shared" si="8"/>
        <v>10971020582</v>
      </c>
      <c r="AU39" s="66" t="s">
        <v>1070</v>
      </c>
      <c r="AV39" s="39">
        <v>579577351</v>
      </c>
      <c r="AW39" s="39">
        <f t="shared" si="11"/>
        <v>13336014927</v>
      </c>
      <c r="AY39" s="65" t="s">
        <v>1120</v>
      </c>
      <c r="AZ39" s="38">
        <v>410651724</v>
      </c>
      <c r="BA39" s="30">
        <f t="shared" si="12"/>
        <v>9601058004</v>
      </c>
      <c r="BC39" s="5" t="s">
        <v>1169</v>
      </c>
      <c r="BD39" s="30">
        <v>273132966</v>
      </c>
      <c r="BE39" s="30">
        <f t="shared" si="13"/>
        <v>7600237765</v>
      </c>
      <c r="BG39" s="5" t="s">
        <v>687</v>
      </c>
      <c r="BH39" s="30">
        <v>38181866</v>
      </c>
      <c r="BI39" s="30">
        <f t="shared" si="14"/>
        <v>1077983094</v>
      </c>
      <c r="BJ39" s="8">
        <v>2.9122</v>
      </c>
      <c r="BL39" s="5" t="s">
        <v>437</v>
      </c>
      <c r="BM39" s="6">
        <v>24574388</v>
      </c>
      <c r="BN39" s="6">
        <f t="shared" si="9"/>
        <v>1263594296</v>
      </c>
      <c r="BO39" s="9">
        <v>9950000</v>
      </c>
      <c r="BP39" s="8">
        <v>2.9275</v>
      </c>
      <c r="BR39" s="5" t="s">
        <v>185</v>
      </c>
      <c r="BS39" s="6">
        <v>22387478</v>
      </c>
      <c r="BT39" s="6">
        <f t="shared" si="15"/>
        <v>798738453</v>
      </c>
      <c r="BU39" s="9">
        <v>20320000</v>
      </c>
      <c r="BV39" s="10">
        <v>3.0848</v>
      </c>
      <c r="BW39" s="23"/>
      <c r="BX39" s="5" t="s">
        <v>36</v>
      </c>
      <c r="BY39" s="6">
        <v>45257946</v>
      </c>
      <c r="BZ39" s="6">
        <f t="shared" si="16"/>
        <v>1052907826.5099999</v>
      </c>
      <c r="CA39" s="9">
        <v>72000000</v>
      </c>
      <c r="CB39" s="10">
        <v>3.5667</v>
      </c>
    </row>
    <row r="40" spans="7:80" ht="15.75">
      <c r="G40" s="222"/>
      <c r="H40" s="211"/>
      <c r="I40" s="223"/>
      <c r="K40" s="177" t="s">
        <v>1436</v>
      </c>
      <c r="L40" s="174">
        <v>491092446</v>
      </c>
      <c r="M40" s="174">
        <f>SUM(M39+L40)</f>
        <v>13995462225</v>
      </c>
      <c r="O40" s="177" t="s">
        <v>1385</v>
      </c>
      <c r="P40" s="179">
        <v>583536250</v>
      </c>
      <c r="Q40" s="174">
        <f>SUM(Q39+P40)</f>
        <v>15521136725</v>
      </c>
      <c r="S40" s="141" t="s">
        <v>1329</v>
      </c>
      <c r="T40" s="142">
        <v>368073156</v>
      </c>
      <c r="U40" s="142">
        <f>SUM(U39+T40)</f>
        <v>13587906846</v>
      </c>
      <c r="W40" s="30" t="s">
        <v>1277</v>
      </c>
      <c r="X40" s="30">
        <v>508657799</v>
      </c>
      <c r="Y40" s="30">
        <f>SUM(Y39+X40)</f>
        <v>16144832917</v>
      </c>
      <c r="AA40" s="30" t="s">
        <v>1219</v>
      </c>
      <c r="AB40" s="30">
        <v>530498714</v>
      </c>
      <c r="AC40" s="30">
        <f>SUM(AC39+AB40)</f>
        <v>15384251286</v>
      </c>
      <c r="AE40" s="30" t="s">
        <v>871</v>
      </c>
      <c r="AF40" s="30">
        <v>437863198</v>
      </c>
      <c r="AG40" s="30">
        <f>SUM(AG39+AF40)</f>
        <v>14810231990</v>
      </c>
      <c r="AI40" s="30" t="s">
        <v>921</v>
      </c>
      <c r="AJ40" s="9">
        <v>516408940</v>
      </c>
      <c r="AK40" s="9">
        <f>SUM(AK39+AJ40)</f>
        <v>16033702215</v>
      </c>
      <c r="AM40" s="30" t="s">
        <v>972</v>
      </c>
      <c r="AN40" s="9">
        <v>407353581</v>
      </c>
      <c r="AO40" s="9">
        <f>SUM(AN40+AO39)</f>
        <v>13540197186</v>
      </c>
      <c r="AQ40" s="30" t="s">
        <v>1195</v>
      </c>
      <c r="AR40" s="9">
        <v>312205497</v>
      </c>
      <c r="AS40" s="9">
        <f>SUM(AS39+AR40)</f>
        <v>11283226079</v>
      </c>
      <c r="AU40" s="66" t="s">
        <v>1071</v>
      </c>
      <c r="AV40" s="39">
        <v>535817528</v>
      </c>
      <c r="AW40" s="39">
        <f>+AV40+AW39</f>
        <v>13871832455</v>
      </c>
      <c r="AY40" s="65" t="s">
        <v>1121</v>
      </c>
      <c r="AZ40" s="39">
        <v>353139904</v>
      </c>
      <c r="BA40" s="30">
        <f>+AZ40+BA39</f>
        <v>9954197908</v>
      </c>
      <c r="BC40" s="5" t="s">
        <v>1170</v>
      </c>
      <c r="BD40" s="30">
        <v>230145438</v>
      </c>
      <c r="BE40" s="30">
        <f>+BD40+BE39</f>
        <v>7830383203</v>
      </c>
      <c r="BG40" s="5" t="s">
        <v>688</v>
      </c>
      <c r="BH40" s="30">
        <v>45837554</v>
      </c>
      <c r="BI40" s="30">
        <f>+BH40+BI39</f>
        <v>1123820648</v>
      </c>
      <c r="BJ40" s="8">
        <v>2.906</v>
      </c>
      <c r="BL40" s="5" t="s">
        <v>438</v>
      </c>
      <c r="BM40" s="6">
        <v>30716237</v>
      </c>
      <c r="BN40" s="6">
        <f>+BM40+BN39</f>
        <v>1294310533</v>
      </c>
      <c r="BO40" s="9">
        <v>6287999.999999999</v>
      </c>
      <c r="BP40" s="8">
        <v>2.9173</v>
      </c>
      <c r="BR40" s="5" t="s">
        <v>186</v>
      </c>
      <c r="BS40" s="6">
        <v>27410178</v>
      </c>
      <c r="BT40" s="6">
        <f>+BS40+BT39</f>
        <v>826148631</v>
      </c>
      <c r="BU40" s="9">
        <v>16239999.999999998</v>
      </c>
      <c r="BV40" s="10">
        <v>3.1167</v>
      </c>
      <c r="BW40" s="23"/>
      <c r="BX40" s="5" t="s">
        <v>37</v>
      </c>
      <c r="BY40" s="6">
        <v>32982564.37</v>
      </c>
      <c r="BZ40" s="6">
        <f>+BZ39+BY40</f>
        <v>1085890390.8799999</v>
      </c>
      <c r="CA40" s="9">
        <v>65500000</v>
      </c>
      <c r="CB40" s="10">
        <v>3.5317</v>
      </c>
    </row>
    <row r="41" spans="7:80" ht="15.75">
      <c r="G41" s="222"/>
      <c r="H41" s="211"/>
      <c r="I41" s="223"/>
      <c r="K41" s="177" t="s">
        <v>1437</v>
      </c>
      <c r="L41" s="174">
        <v>405098861</v>
      </c>
      <c r="M41" s="174">
        <f t="shared" si="17"/>
        <v>14400561086</v>
      </c>
      <c r="O41" s="177" t="s">
        <v>1386</v>
      </c>
      <c r="P41" s="179">
        <v>683607604</v>
      </c>
      <c r="Q41" s="174">
        <f t="shared" si="23"/>
        <v>16204744329</v>
      </c>
      <c r="S41" s="141" t="s">
        <v>1330</v>
      </c>
      <c r="T41" s="142">
        <v>345374793</v>
      </c>
      <c r="U41" s="142">
        <f t="shared" si="22"/>
        <v>13933281639</v>
      </c>
      <c r="W41" s="30" t="s">
        <v>1278</v>
      </c>
      <c r="X41" s="30">
        <v>474869137</v>
      </c>
      <c r="Y41" s="30">
        <f t="shared" si="3"/>
        <v>16619702054</v>
      </c>
      <c r="AA41" s="30" t="s">
        <v>1220</v>
      </c>
      <c r="AB41" s="30">
        <v>502088405</v>
      </c>
      <c r="AC41" s="30">
        <f t="shared" si="19"/>
        <v>15886339691</v>
      </c>
      <c r="AE41" s="30" t="s">
        <v>872</v>
      </c>
      <c r="AF41" s="30">
        <v>501250788</v>
      </c>
      <c r="AG41" s="30">
        <f t="shared" si="5"/>
        <v>15311482778</v>
      </c>
      <c r="AI41" s="30" t="s">
        <v>922</v>
      </c>
      <c r="AJ41" s="9">
        <v>517048269</v>
      </c>
      <c r="AK41" s="9">
        <f t="shared" si="6"/>
        <v>16550750484</v>
      </c>
      <c r="AM41" s="30" t="s">
        <v>973</v>
      </c>
      <c r="AN41" s="9">
        <v>516012419</v>
      </c>
      <c r="AO41" s="9">
        <f t="shared" si="20"/>
        <v>14056209605</v>
      </c>
      <c r="AQ41" s="30" t="s">
        <v>1196</v>
      </c>
      <c r="AR41" s="9">
        <v>269286095</v>
      </c>
      <c r="AS41" s="9">
        <f t="shared" si="8"/>
        <v>11552512174</v>
      </c>
      <c r="AU41" s="66" t="s">
        <v>1193</v>
      </c>
      <c r="AV41" s="39">
        <v>452271604</v>
      </c>
      <c r="AW41" s="39">
        <f t="shared" si="11"/>
        <v>14324104059</v>
      </c>
      <c r="AY41" s="65" t="s">
        <v>1122</v>
      </c>
      <c r="AZ41" s="39">
        <v>420476185</v>
      </c>
      <c r="BA41" s="30">
        <f t="shared" si="12"/>
        <v>10374674093</v>
      </c>
      <c r="BC41" s="5" t="s">
        <v>1171</v>
      </c>
      <c r="BD41" s="30">
        <v>253148309</v>
      </c>
      <c r="BE41" s="30">
        <f t="shared" si="13"/>
        <v>8083531512</v>
      </c>
      <c r="BG41" s="5" t="s">
        <v>689</v>
      </c>
      <c r="BH41" s="30">
        <v>43052595</v>
      </c>
      <c r="BI41" s="30">
        <f t="shared" si="14"/>
        <v>1166873243</v>
      </c>
      <c r="BJ41" s="8">
        <v>2.9057</v>
      </c>
      <c r="BL41" s="5" t="s">
        <v>439</v>
      </c>
      <c r="BM41" s="6">
        <v>9903295</v>
      </c>
      <c r="BN41" s="6">
        <f t="shared" si="9"/>
        <v>1304213828</v>
      </c>
      <c r="BO41" s="9">
        <v>-1499000</v>
      </c>
      <c r="BP41" s="8">
        <v>2.9168</v>
      </c>
      <c r="BR41" s="5" t="s">
        <v>187</v>
      </c>
      <c r="BS41" s="6">
        <v>19465586</v>
      </c>
      <c r="BT41" s="6">
        <f t="shared" si="15"/>
        <v>845614217</v>
      </c>
      <c r="BU41" s="9">
        <v>7710000</v>
      </c>
      <c r="BV41" s="10">
        <v>3.1908</v>
      </c>
      <c r="BW41" s="23"/>
      <c r="BX41" s="5" t="s">
        <v>38</v>
      </c>
      <c r="BY41" s="6">
        <v>39689918</v>
      </c>
      <c r="BZ41" s="6">
        <f t="shared" si="16"/>
        <v>1125580308.8799999</v>
      </c>
      <c r="CA41" s="9">
        <v>54000000</v>
      </c>
      <c r="CB41" s="10">
        <v>3.5303</v>
      </c>
    </row>
    <row r="42" spans="7:80" ht="15.75">
      <c r="G42" s="222"/>
      <c r="H42" s="211"/>
      <c r="I42" s="223"/>
      <c r="K42" s="177" t="s">
        <v>1438</v>
      </c>
      <c r="L42" s="174">
        <v>601334539</v>
      </c>
      <c r="M42" s="174">
        <f t="shared" si="17"/>
        <v>15001895625</v>
      </c>
      <c r="O42" s="177" t="s">
        <v>1387</v>
      </c>
      <c r="P42" s="178">
        <v>396620650</v>
      </c>
      <c r="Q42" s="174">
        <f t="shared" si="23"/>
        <v>16601364979</v>
      </c>
      <c r="S42" s="141" t="s">
        <v>1331</v>
      </c>
      <c r="T42" s="142">
        <v>365752741</v>
      </c>
      <c r="U42" s="142">
        <f t="shared" si="22"/>
        <v>14299034380</v>
      </c>
      <c r="W42" s="30" t="s">
        <v>1279</v>
      </c>
      <c r="X42" s="30">
        <v>398710193</v>
      </c>
      <c r="Y42" s="30">
        <f t="shared" si="3"/>
        <v>17018412247</v>
      </c>
      <c r="AA42" s="30" t="s">
        <v>1221</v>
      </c>
      <c r="AB42" s="30">
        <v>519634340</v>
      </c>
      <c r="AC42" s="30">
        <f t="shared" si="19"/>
        <v>16405974031</v>
      </c>
      <c r="AE42" s="30" t="s">
        <v>873</v>
      </c>
      <c r="AF42" s="30">
        <v>454822108</v>
      </c>
      <c r="AG42" s="30">
        <f t="shared" si="5"/>
        <v>15766304886</v>
      </c>
      <c r="AI42" s="30" t="s">
        <v>923</v>
      </c>
      <c r="AJ42" s="9">
        <v>633777935</v>
      </c>
      <c r="AK42" s="9">
        <f t="shared" si="6"/>
        <v>17184528419</v>
      </c>
      <c r="AM42" s="30" t="s">
        <v>974</v>
      </c>
      <c r="AN42" s="9">
        <v>372959514</v>
      </c>
      <c r="AO42" s="9">
        <f t="shared" si="20"/>
        <v>14429169119</v>
      </c>
      <c r="AQ42" s="30" t="s">
        <v>1023</v>
      </c>
      <c r="AR42" s="9">
        <v>186370083</v>
      </c>
      <c r="AS42" s="9">
        <f t="shared" si="8"/>
        <v>11738882257</v>
      </c>
      <c r="AU42" s="66" t="s">
        <v>1072</v>
      </c>
      <c r="AV42" s="39">
        <v>413474074</v>
      </c>
      <c r="AW42" s="39">
        <f t="shared" si="11"/>
        <v>14737578133</v>
      </c>
      <c r="AY42" s="65" t="s">
        <v>1123</v>
      </c>
      <c r="AZ42" s="39">
        <v>370235411</v>
      </c>
      <c r="BA42" s="30">
        <f t="shared" si="12"/>
        <v>10744909504</v>
      </c>
      <c r="BC42" s="5" t="s">
        <v>1172</v>
      </c>
      <c r="BD42" s="30">
        <v>208374629</v>
      </c>
      <c r="BE42" s="30">
        <f t="shared" si="13"/>
        <v>8291906141</v>
      </c>
      <c r="BG42" s="5" t="s">
        <v>690</v>
      </c>
      <c r="BH42" s="30">
        <v>62846678</v>
      </c>
      <c r="BI42" s="30">
        <f t="shared" si="14"/>
        <v>1229719921</v>
      </c>
      <c r="BJ42" s="8">
        <v>2.8973</v>
      </c>
      <c r="BL42" s="5" t="s">
        <v>440</v>
      </c>
      <c r="BM42" s="6">
        <v>36643814</v>
      </c>
      <c r="BN42" s="6">
        <f t="shared" si="9"/>
        <v>1340857642</v>
      </c>
      <c r="BO42" s="9">
        <v>15995999.999999996</v>
      </c>
      <c r="BP42" s="8">
        <v>2.9165</v>
      </c>
      <c r="BR42" s="5" t="s">
        <v>188</v>
      </c>
      <c r="BS42" s="6">
        <v>4996890</v>
      </c>
      <c r="BT42" s="6">
        <f t="shared" si="15"/>
        <v>850611107</v>
      </c>
      <c r="BU42" s="9">
        <v>-600000</v>
      </c>
      <c r="BV42" s="10">
        <v>3.1617</v>
      </c>
      <c r="BW42" s="23"/>
      <c r="BX42" s="5" t="s">
        <v>39</v>
      </c>
      <c r="BY42" s="6">
        <v>40630524</v>
      </c>
      <c r="BZ42" s="6">
        <f t="shared" si="16"/>
        <v>1166210832.8799999</v>
      </c>
      <c r="CA42" s="9">
        <v>59300000</v>
      </c>
      <c r="CB42" s="10">
        <v>3.555</v>
      </c>
    </row>
    <row r="43" spans="7:80" ht="15.75">
      <c r="G43" s="222"/>
      <c r="H43" s="211"/>
      <c r="I43" s="223"/>
      <c r="K43" s="177" t="s">
        <v>1439</v>
      </c>
      <c r="L43" s="174">
        <v>381855513</v>
      </c>
      <c r="M43" s="174">
        <f t="shared" si="17"/>
        <v>15383751138</v>
      </c>
      <c r="O43" s="177" t="s">
        <v>1388</v>
      </c>
      <c r="P43" s="178">
        <v>548507004</v>
      </c>
      <c r="Q43" s="174">
        <f t="shared" si="23"/>
        <v>17149871983</v>
      </c>
      <c r="S43" s="159" t="s">
        <v>1332</v>
      </c>
      <c r="T43" s="160">
        <v>281221146</v>
      </c>
      <c r="U43" s="142">
        <f t="shared" si="22"/>
        <v>14580255526</v>
      </c>
      <c r="W43" s="30" t="s">
        <v>1280</v>
      </c>
      <c r="X43" s="30">
        <v>252752874</v>
      </c>
      <c r="Y43" s="30">
        <f t="shared" si="3"/>
        <v>17271165121</v>
      </c>
      <c r="AA43" s="30" t="s">
        <v>1222</v>
      </c>
      <c r="AB43" s="30">
        <v>495717923</v>
      </c>
      <c r="AC43" s="30">
        <f t="shared" si="19"/>
        <v>16901691954</v>
      </c>
      <c r="AE43" s="30" t="s">
        <v>874</v>
      </c>
      <c r="AF43" s="30">
        <v>383640606</v>
      </c>
      <c r="AG43" s="30">
        <f t="shared" si="5"/>
        <v>16149945492</v>
      </c>
      <c r="AI43" s="30" t="s">
        <v>924</v>
      </c>
      <c r="AJ43" s="30">
        <v>528751441</v>
      </c>
      <c r="AK43" s="30">
        <f t="shared" si="6"/>
        <v>17713279860</v>
      </c>
      <c r="AM43" s="30" t="s">
        <v>975</v>
      </c>
      <c r="AN43" s="9">
        <v>400198426</v>
      </c>
      <c r="AO43" s="9">
        <f t="shared" si="20"/>
        <v>14829367545</v>
      </c>
      <c r="AQ43" s="30" t="s">
        <v>1024</v>
      </c>
      <c r="AR43" s="9">
        <v>284043968</v>
      </c>
      <c r="AS43" s="9">
        <f t="shared" si="8"/>
        <v>12022926225</v>
      </c>
      <c r="AU43" s="66" t="s">
        <v>1073</v>
      </c>
      <c r="AV43" s="39">
        <v>488547141</v>
      </c>
      <c r="AW43" s="39">
        <f t="shared" si="11"/>
        <v>15226125274</v>
      </c>
      <c r="AY43" s="65" t="s">
        <v>1124</v>
      </c>
      <c r="AZ43" s="39">
        <v>295830593</v>
      </c>
      <c r="BA43" s="30">
        <f t="shared" si="12"/>
        <v>11040740097</v>
      </c>
      <c r="BC43" s="5" t="s">
        <v>1173</v>
      </c>
      <c r="BD43" s="30">
        <v>166825632</v>
      </c>
      <c r="BE43" s="30">
        <f t="shared" si="13"/>
        <v>8458731773</v>
      </c>
      <c r="BG43" s="5" t="s">
        <v>691</v>
      </c>
      <c r="BH43" s="30">
        <v>57714433</v>
      </c>
      <c r="BI43" s="30">
        <f t="shared" si="14"/>
        <v>1287434354</v>
      </c>
      <c r="BJ43" s="8">
        <v>2.8893</v>
      </c>
      <c r="BL43" s="5" t="s">
        <v>441</v>
      </c>
      <c r="BM43" s="6">
        <v>26807024</v>
      </c>
      <c r="BN43" s="6">
        <f t="shared" si="9"/>
        <v>1367664666</v>
      </c>
      <c r="BO43" s="9">
        <v>1759000</v>
      </c>
      <c r="BP43" s="8">
        <v>2.9342</v>
      </c>
      <c r="BR43" s="5" t="s">
        <v>189</v>
      </c>
      <c r="BS43" s="6">
        <v>25392795</v>
      </c>
      <c r="BT43" s="6">
        <f t="shared" si="15"/>
        <v>876003902</v>
      </c>
      <c r="BU43" s="9">
        <v>22400000</v>
      </c>
      <c r="BV43" s="10">
        <v>3.1585</v>
      </c>
      <c r="BW43" s="23"/>
      <c r="BX43" s="5" t="s">
        <v>40</v>
      </c>
      <c r="BY43" s="6">
        <v>40233398</v>
      </c>
      <c r="BZ43" s="6">
        <f t="shared" si="16"/>
        <v>1206444230.8799999</v>
      </c>
      <c r="CA43" s="9">
        <v>65300000</v>
      </c>
      <c r="CB43" s="10">
        <v>3.5875</v>
      </c>
    </row>
    <row r="44" spans="7:80" ht="15.75">
      <c r="G44" s="222"/>
      <c r="H44" s="211"/>
      <c r="I44" s="223"/>
      <c r="K44" s="177" t="s">
        <v>1440</v>
      </c>
      <c r="L44" s="174">
        <v>572100695</v>
      </c>
      <c r="M44" s="174">
        <f t="shared" si="17"/>
        <v>15955851833</v>
      </c>
      <c r="O44" s="177" t="s">
        <v>1389</v>
      </c>
      <c r="P44" s="178">
        <v>388055348</v>
      </c>
      <c r="Q44" s="174">
        <f>SUM(Q43+P44)</f>
        <v>17537927331</v>
      </c>
      <c r="S44" s="159" t="s">
        <v>1333</v>
      </c>
      <c r="T44" s="160">
        <v>470071735</v>
      </c>
      <c r="U44" s="142">
        <f>SUM(U43+T44)</f>
        <v>15050327261</v>
      </c>
      <c r="W44" s="30" t="s">
        <v>1281</v>
      </c>
      <c r="X44" s="30">
        <v>348479945</v>
      </c>
      <c r="Y44" s="30">
        <f>SUM(Y43+X44)</f>
        <v>17619645066</v>
      </c>
      <c r="AA44" s="30" t="s">
        <v>1223</v>
      </c>
      <c r="AB44" s="30">
        <v>614937981</v>
      </c>
      <c r="AC44" s="30">
        <f>SUM(AC43+AB44)</f>
        <v>17516629935</v>
      </c>
      <c r="AE44" s="30" t="s">
        <v>875</v>
      </c>
      <c r="AF44" s="30">
        <v>518372763</v>
      </c>
      <c r="AG44" s="30">
        <f>SUM(AG43+AF44)</f>
        <v>16668318255</v>
      </c>
      <c r="AI44" s="30" t="s">
        <v>925</v>
      </c>
      <c r="AJ44" s="30">
        <v>648632641</v>
      </c>
      <c r="AK44" s="30">
        <f>SUM(AK43+AJ44)</f>
        <v>18361912501</v>
      </c>
      <c r="AM44" s="30" t="s">
        <v>976</v>
      </c>
      <c r="AN44" s="9">
        <v>518092881</v>
      </c>
      <c r="AO44" s="9">
        <f>SUM(AN44+AO43)</f>
        <v>15347460426</v>
      </c>
      <c r="AQ44" s="30" t="s">
        <v>1025</v>
      </c>
      <c r="AR44" s="9">
        <v>263139486</v>
      </c>
      <c r="AS44" s="9">
        <f>SUM(AS43+AR44)</f>
        <v>12286065711</v>
      </c>
      <c r="AU44" s="66" t="s">
        <v>1074</v>
      </c>
      <c r="AV44" s="39">
        <v>710948347</v>
      </c>
      <c r="AW44" s="39">
        <f>+AV44+AW43</f>
        <v>15937073621</v>
      </c>
      <c r="AY44" s="65" t="s">
        <v>1125</v>
      </c>
      <c r="AZ44" s="39">
        <v>432449279</v>
      </c>
      <c r="BA44" s="30">
        <f>+AZ44+BA43</f>
        <v>11473189376</v>
      </c>
      <c r="BC44" s="5" t="s">
        <v>1174</v>
      </c>
      <c r="BD44" s="30">
        <v>242713760</v>
      </c>
      <c r="BE44" s="30">
        <f>+BD44+BE43</f>
        <v>8701445533</v>
      </c>
      <c r="BG44" s="5" t="s">
        <v>692</v>
      </c>
      <c r="BH44" s="30">
        <v>39764035</v>
      </c>
      <c r="BI44" s="30">
        <f>+BH44+BI43</f>
        <v>1327198389</v>
      </c>
      <c r="BJ44" s="8">
        <v>2.905</v>
      </c>
      <c r="BL44" s="5" t="s">
        <v>442</v>
      </c>
      <c r="BM44" s="6">
        <v>20481049</v>
      </c>
      <c r="BN44" s="6">
        <f>+BM44+BN43</f>
        <v>1388145715</v>
      </c>
      <c r="BO44" s="9">
        <v>11372000</v>
      </c>
      <c r="BP44" s="8">
        <v>2.9398</v>
      </c>
      <c r="BR44" s="5" t="s">
        <v>190</v>
      </c>
      <c r="BS44" s="6">
        <v>21137165</v>
      </c>
      <c r="BT44" s="6">
        <f>+BS44+BT43</f>
        <v>897141067</v>
      </c>
      <c r="BU44" s="9">
        <v>19510000</v>
      </c>
      <c r="BV44" s="10">
        <v>3.1843</v>
      </c>
      <c r="BW44" s="23"/>
      <c r="BX44" s="5" t="s">
        <v>41</v>
      </c>
      <c r="BY44" s="6">
        <v>44919773</v>
      </c>
      <c r="BZ44" s="6">
        <f>+BZ43+BY44</f>
        <v>1251364003.8799999</v>
      </c>
      <c r="CA44" s="9">
        <v>82500000</v>
      </c>
      <c r="CB44" s="10">
        <v>3.5933</v>
      </c>
    </row>
    <row r="45" spans="7:80" ht="15.75">
      <c r="G45" s="222"/>
      <c r="H45" s="211"/>
      <c r="I45" s="223"/>
      <c r="K45" s="177" t="s">
        <v>1441</v>
      </c>
      <c r="L45" s="174">
        <v>307414430</v>
      </c>
      <c r="M45" s="174">
        <f>SUM(M44+L45)</f>
        <v>16263266263</v>
      </c>
      <c r="O45" s="177" t="s">
        <v>1390</v>
      </c>
      <c r="P45" s="179">
        <v>328534616</v>
      </c>
      <c r="Q45" s="174">
        <f>SUM(Q44+P45)</f>
        <v>17866461947</v>
      </c>
      <c r="S45" s="159" t="s">
        <v>1334</v>
      </c>
      <c r="T45" s="160">
        <v>307373000</v>
      </c>
      <c r="U45" s="142">
        <f>SUM(U44+T45)</f>
        <v>15357700261</v>
      </c>
      <c r="W45" s="30" t="s">
        <v>1282</v>
      </c>
      <c r="X45" s="30">
        <v>285563877</v>
      </c>
      <c r="Y45" s="30">
        <f>SUM(Y44+X45)</f>
        <v>17905208943</v>
      </c>
      <c r="AA45" s="30" t="s">
        <v>1230</v>
      </c>
      <c r="AB45" s="30">
        <v>456942734</v>
      </c>
      <c r="AC45" s="30">
        <f>SUM(AC44+AB45)</f>
        <v>17973572669</v>
      </c>
      <c r="AE45" s="30" t="s">
        <v>876</v>
      </c>
      <c r="AF45" s="30">
        <v>356240263</v>
      </c>
      <c r="AG45" s="30">
        <f>SUM(AG44+AF45)</f>
        <v>17024558518</v>
      </c>
      <c r="AI45" s="30" t="s">
        <v>926</v>
      </c>
      <c r="AJ45" s="30">
        <v>555275198</v>
      </c>
      <c r="AK45" s="30">
        <f>SUM(AK44+AJ45)</f>
        <v>18917187699</v>
      </c>
      <c r="AM45" s="30" t="s">
        <v>977</v>
      </c>
      <c r="AN45" s="9">
        <v>432214690</v>
      </c>
      <c r="AO45" s="9">
        <f>SUM(AN45+AO44)</f>
        <v>15779675116</v>
      </c>
      <c r="AQ45" s="30" t="s">
        <v>1026</v>
      </c>
      <c r="AR45" s="9">
        <v>193101713</v>
      </c>
      <c r="AS45" s="9">
        <f>SUM(AS44+AR45)</f>
        <v>12479167424</v>
      </c>
      <c r="AU45" s="66" t="s">
        <v>1075</v>
      </c>
      <c r="AV45" s="39">
        <v>386598940</v>
      </c>
      <c r="AW45" s="39">
        <f>+AV45+AW44</f>
        <v>16323672561</v>
      </c>
      <c r="AY45" s="65" t="s">
        <v>1126</v>
      </c>
      <c r="AZ45" s="39">
        <v>473767398</v>
      </c>
      <c r="BA45" s="30">
        <f>+AZ45+BA44</f>
        <v>11946956774</v>
      </c>
      <c r="BC45" s="5" t="s">
        <v>1175</v>
      </c>
      <c r="BD45" s="30">
        <v>192671936</v>
      </c>
      <c r="BE45" s="30">
        <f>+BD45+BE44</f>
        <v>8894117469</v>
      </c>
      <c r="BG45" s="5" t="s">
        <v>693</v>
      </c>
      <c r="BH45" s="30">
        <v>4719785</v>
      </c>
      <c r="BI45" s="30">
        <f>+BH45+BI44</f>
        <v>1331918174</v>
      </c>
      <c r="BJ45" s="8">
        <v>2.9105</v>
      </c>
      <c r="BL45" s="5" t="s">
        <v>443</v>
      </c>
      <c r="BM45" s="6">
        <v>32600550</v>
      </c>
      <c r="BN45" s="6">
        <f>+BM45+BN44</f>
        <v>1420746265</v>
      </c>
      <c r="BO45" s="9">
        <v>5735000</v>
      </c>
      <c r="BP45" s="8">
        <v>2.9412</v>
      </c>
      <c r="BR45" s="5" t="s">
        <v>191</v>
      </c>
      <c r="BS45" s="6">
        <v>32303988</v>
      </c>
      <c r="BT45" s="6">
        <f>+BS45+BT44</f>
        <v>929445055</v>
      </c>
      <c r="BU45" s="9">
        <v>10670000</v>
      </c>
      <c r="BV45" s="10">
        <v>3.2317</v>
      </c>
      <c r="BW45" s="23"/>
      <c r="BX45" s="5" t="s">
        <v>42</v>
      </c>
      <c r="BY45" s="6">
        <v>49658734</v>
      </c>
      <c r="BZ45" s="6">
        <f>+BZ44+BY45</f>
        <v>1301022737.8799999</v>
      </c>
      <c r="CA45" s="9">
        <v>62400000</v>
      </c>
      <c r="CB45" s="10">
        <v>3.5907</v>
      </c>
    </row>
    <row r="46" spans="7:80" ht="15.75">
      <c r="G46" s="222"/>
      <c r="H46" s="211"/>
      <c r="I46" s="223"/>
      <c r="K46" s="192" t="s">
        <v>1442</v>
      </c>
      <c r="L46" s="174">
        <v>509111177</v>
      </c>
      <c r="M46" s="174">
        <f t="shared" si="17"/>
        <v>16772377440</v>
      </c>
      <c r="O46" s="177" t="s">
        <v>1391</v>
      </c>
      <c r="P46" s="178">
        <v>469599684</v>
      </c>
      <c r="Q46" s="174">
        <f t="shared" si="23"/>
        <v>18336061631</v>
      </c>
      <c r="S46" s="159" t="s">
        <v>1335</v>
      </c>
      <c r="T46" s="160">
        <v>252439451</v>
      </c>
      <c r="U46" s="142">
        <f t="shared" si="22"/>
        <v>15610139712</v>
      </c>
      <c r="W46" s="30" t="s">
        <v>1283</v>
      </c>
      <c r="X46" s="30">
        <v>242293106</v>
      </c>
      <c r="Y46" s="30">
        <f t="shared" si="3"/>
        <v>18147502049</v>
      </c>
      <c r="AA46" s="30" t="s">
        <v>1231</v>
      </c>
      <c r="AB46" s="30">
        <v>475268101</v>
      </c>
      <c r="AC46" s="30">
        <f t="shared" si="19"/>
        <v>18448840770</v>
      </c>
      <c r="AE46" s="30" t="s">
        <v>877</v>
      </c>
      <c r="AF46" s="30">
        <v>398818071</v>
      </c>
      <c r="AG46" s="30">
        <f aca="true" t="shared" si="24" ref="AG46:AG61">SUM(AG45+AF46)</f>
        <v>17423376589</v>
      </c>
      <c r="AI46" s="30" t="s">
        <v>927</v>
      </c>
      <c r="AJ46" s="30">
        <v>460712061</v>
      </c>
      <c r="AK46" s="30">
        <f t="shared" si="6"/>
        <v>19377899760</v>
      </c>
      <c r="AM46" s="30" t="s">
        <v>978</v>
      </c>
      <c r="AN46" s="9">
        <v>380253535</v>
      </c>
      <c r="AO46" s="9">
        <f t="shared" si="20"/>
        <v>16159928651</v>
      </c>
      <c r="AQ46" s="30" t="s">
        <v>1027</v>
      </c>
      <c r="AR46" s="9">
        <v>301007373</v>
      </c>
      <c r="AS46" s="9">
        <f t="shared" si="8"/>
        <v>12780174797</v>
      </c>
      <c r="AU46" s="66" t="s">
        <v>1076</v>
      </c>
      <c r="AV46" s="39">
        <v>404459312</v>
      </c>
      <c r="AW46" s="39">
        <f t="shared" si="11"/>
        <v>16728131873</v>
      </c>
      <c r="AY46" s="65" t="s">
        <v>1127</v>
      </c>
      <c r="AZ46" s="39">
        <v>432233161</v>
      </c>
      <c r="BA46" s="30">
        <f t="shared" si="12"/>
        <v>12379189935</v>
      </c>
      <c r="BC46" s="5" t="s">
        <v>1176</v>
      </c>
      <c r="BD46" s="30">
        <v>265953322</v>
      </c>
      <c r="BE46" s="30">
        <f t="shared" si="13"/>
        <v>9160070791</v>
      </c>
      <c r="BG46" s="5" t="s">
        <v>694</v>
      </c>
      <c r="BH46" s="30">
        <v>46987781</v>
      </c>
      <c r="BI46" s="30">
        <f t="shared" si="14"/>
        <v>1378905955</v>
      </c>
      <c r="BJ46" s="8">
        <v>2.9155</v>
      </c>
      <c r="BL46" s="5" t="s">
        <v>444</v>
      </c>
      <c r="BM46" s="6">
        <v>13269106</v>
      </c>
      <c r="BN46" s="6">
        <f t="shared" si="9"/>
        <v>1434015371</v>
      </c>
      <c r="BO46" s="9">
        <v>10230000</v>
      </c>
      <c r="BP46" s="8">
        <v>2.9218</v>
      </c>
      <c r="BR46" s="5" t="s">
        <v>192</v>
      </c>
      <c r="BS46" s="6">
        <v>29119452</v>
      </c>
      <c r="BT46" s="6">
        <f t="shared" si="15"/>
        <v>958564507</v>
      </c>
      <c r="BU46" s="9">
        <v>30260000</v>
      </c>
      <c r="BV46" s="10">
        <v>3.2025</v>
      </c>
      <c r="BW46" s="23"/>
      <c r="BX46" s="5" t="s">
        <v>43</v>
      </c>
      <c r="BY46" s="6">
        <v>63127882</v>
      </c>
      <c r="BZ46" s="6">
        <f t="shared" si="16"/>
        <v>1364150619.8799999</v>
      </c>
      <c r="CA46" s="9">
        <v>77900000</v>
      </c>
      <c r="CB46" s="10">
        <v>3.4967</v>
      </c>
    </row>
    <row r="47" spans="7:80" ht="15.75">
      <c r="G47" s="222"/>
      <c r="H47" s="211"/>
      <c r="I47" s="223"/>
      <c r="K47" s="192" t="s">
        <v>1443</v>
      </c>
      <c r="L47" s="210">
        <v>406482164</v>
      </c>
      <c r="M47" s="174">
        <f t="shared" si="17"/>
        <v>17178859604</v>
      </c>
      <c r="O47" s="177" t="s">
        <v>1392</v>
      </c>
      <c r="P47" s="179">
        <v>471176969</v>
      </c>
      <c r="Q47" s="174">
        <f t="shared" si="23"/>
        <v>18807238600</v>
      </c>
      <c r="S47" s="159" t="s">
        <v>1336</v>
      </c>
      <c r="T47" s="160">
        <v>249058851</v>
      </c>
      <c r="U47" s="142">
        <f t="shared" si="22"/>
        <v>15859198563</v>
      </c>
      <c r="W47" s="30" t="s">
        <v>1284</v>
      </c>
      <c r="X47" s="30">
        <v>177541469</v>
      </c>
      <c r="Y47" s="30">
        <f t="shared" si="3"/>
        <v>18325043518</v>
      </c>
      <c r="AA47" s="30" t="s">
        <v>1232</v>
      </c>
      <c r="AB47" s="30">
        <v>399357094</v>
      </c>
      <c r="AC47" s="30">
        <f t="shared" si="19"/>
        <v>18848197864</v>
      </c>
      <c r="AE47" s="30" t="s">
        <v>878</v>
      </c>
      <c r="AF47" s="30">
        <v>535001233</v>
      </c>
      <c r="AG47" s="30">
        <f t="shared" si="24"/>
        <v>17958377822</v>
      </c>
      <c r="AI47" s="30" t="s">
        <v>928</v>
      </c>
      <c r="AJ47" s="30">
        <v>336273085</v>
      </c>
      <c r="AK47" s="30">
        <f t="shared" si="6"/>
        <v>19714172845</v>
      </c>
      <c r="AM47" s="30" t="s">
        <v>979</v>
      </c>
      <c r="AN47" s="9">
        <v>455375796</v>
      </c>
      <c r="AO47" s="9">
        <f t="shared" si="20"/>
        <v>16615304447</v>
      </c>
      <c r="AQ47" s="30" t="s">
        <v>1028</v>
      </c>
      <c r="AR47" s="9">
        <v>240292764</v>
      </c>
      <c r="AS47" s="9">
        <f t="shared" si="8"/>
        <v>13020467561</v>
      </c>
      <c r="AU47" s="68" t="s">
        <v>1077</v>
      </c>
      <c r="AV47" s="39">
        <v>354296413</v>
      </c>
      <c r="AW47" s="39">
        <f t="shared" si="11"/>
        <v>17082428286</v>
      </c>
      <c r="AY47" s="66" t="s">
        <v>1128</v>
      </c>
      <c r="AZ47" s="39">
        <v>375521802</v>
      </c>
      <c r="BA47" s="30">
        <f t="shared" si="12"/>
        <v>12754711737</v>
      </c>
      <c r="BC47" s="5" t="s">
        <v>1177</v>
      </c>
      <c r="BD47" s="30">
        <v>202134130</v>
      </c>
      <c r="BE47" s="30">
        <f t="shared" si="13"/>
        <v>9362204921</v>
      </c>
      <c r="BG47" s="5" t="s">
        <v>695</v>
      </c>
      <c r="BH47" s="30">
        <v>32756066</v>
      </c>
      <c r="BI47" s="30">
        <f t="shared" si="14"/>
        <v>1411662021</v>
      </c>
      <c r="BJ47" s="8">
        <v>2.928</v>
      </c>
      <c r="BL47" s="5" t="s">
        <v>445</v>
      </c>
      <c r="BM47" s="6">
        <v>38277711</v>
      </c>
      <c r="BN47" s="6">
        <f t="shared" si="9"/>
        <v>1472293082</v>
      </c>
      <c r="BO47" s="9">
        <v>9945000</v>
      </c>
      <c r="BP47" s="8">
        <v>2.9218</v>
      </c>
      <c r="BR47" s="5" t="s">
        <v>193</v>
      </c>
      <c r="BS47" s="6">
        <v>32099672</v>
      </c>
      <c r="BT47" s="6">
        <f t="shared" si="15"/>
        <v>990664179</v>
      </c>
      <c r="BU47" s="9">
        <v>14050000</v>
      </c>
      <c r="BV47" s="10">
        <v>3.1838</v>
      </c>
      <c r="BW47" s="23"/>
      <c r="BX47" s="5" t="s">
        <v>44</v>
      </c>
      <c r="BY47" s="6">
        <v>25241664</v>
      </c>
      <c r="BZ47" s="6">
        <f t="shared" si="16"/>
        <v>1389392283.8799999</v>
      </c>
      <c r="CA47" s="9">
        <v>75700000</v>
      </c>
      <c r="CB47" s="10">
        <v>3.5417</v>
      </c>
    </row>
    <row r="48" spans="7:80" ht="15.75">
      <c r="G48" s="222"/>
      <c r="H48" s="211"/>
      <c r="I48" s="223"/>
      <c r="K48" s="177" t="s">
        <v>1444</v>
      </c>
      <c r="L48" s="210">
        <v>335917155</v>
      </c>
      <c r="M48" s="174">
        <f t="shared" si="17"/>
        <v>17514776759</v>
      </c>
      <c r="O48" s="177" t="s">
        <v>1393</v>
      </c>
      <c r="P48" s="178">
        <v>397619188</v>
      </c>
      <c r="Q48" s="174">
        <f t="shared" si="23"/>
        <v>19204857788</v>
      </c>
      <c r="S48" s="159" t="s">
        <v>1337</v>
      </c>
      <c r="T48" s="160">
        <v>231129604</v>
      </c>
      <c r="U48" s="160">
        <f t="shared" si="22"/>
        <v>16090328167</v>
      </c>
      <c r="W48" s="30" t="s">
        <v>1285</v>
      </c>
      <c r="X48" s="30">
        <v>291464668</v>
      </c>
      <c r="Y48" s="30">
        <f t="shared" si="3"/>
        <v>18616508186</v>
      </c>
      <c r="AA48" s="30" t="s">
        <v>1233</v>
      </c>
      <c r="AB48" s="30">
        <v>357518843</v>
      </c>
      <c r="AC48" s="30">
        <f t="shared" si="19"/>
        <v>19205716707</v>
      </c>
      <c r="AE48" s="30" t="s">
        <v>879</v>
      </c>
      <c r="AF48" s="30">
        <v>437365110</v>
      </c>
      <c r="AG48" s="30">
        <f t="shared" si="24"/>
        <v>18395742932</v>
      </c>
      <c r="AI48" s="30" t="s">
        <v>929</v>
      </c>
      <c r="AJ48" s="30">
        <v>612913297</v>
      </c>
      <c r="AK48" s="30">
        <f t="shared" si="6"/>
        <v>20327086142</v>
      </c>
      <c r="AM48" s="30" t="s">
        <v>980</v>
      </c>
      <c r="AN48" s="9">
        <v>510297120</v>
      </c>
      <c r="AO48" s="9">
        <f t="shared" si="20"/>
        <v>17125601567</v>
      </c>
      <c r="AQ48" s="30" t="s">
        <v>1197</v>
      </c>
      <c r="AR48" s="9">
        <v>224849761</v>
      </c>
      <c r="AS48" s="9">
        <f t="shared" si="8"/>
        <v>13245317322</v>
      </c>
      <c r="AU48" s="68" t="s">
        <v>1194</v>
      </c>
      <c r="AV48" s="39">
        <v>512043067</v>
      </c>
      <c r="AW48" s="39">
        <f t="shared" si="11"/>
        <v>17594471353</v>
      </c>
      <c r="AY48" s="66" t="s">
        <v>1129</v>
      </c>
      <c r="AZ48" s="39">
        <v>352798952</v>
      </c>
      <c r="BA48" s="30">
        <f t="shared" si="12"/>
        <v>13107510689</v>
      </c>
      <c r="BC48" s="5" t="s">
        <v>1178</v>
      </c>
      <c r="BD48" s="30">
        <v>229276601</v>
      </c>
      <c r="BE48" s="30">
        <f t="shared" si="13"/>
        <v>9591481522</v>
      </c>
      <c r="BG48" s="5" t="s">
        <v>696</v>
      </c>
      <c r="BH48" s="30">
        <v>28562899</v>
      </c>
      <c r="BI48" s="30">
        <f t="shared" si="14"/>
        <v>1440224920</v>
      </c>
      <c r="BJ48" s="8">
        <v>2.9353</v>
      </c>
      <c r="BL48" s="5" t="s">
        <v>446</v>
      </c>
      <c r="BM48" s="6">
        <v>41232194</v>
      </c>
      <c r="BN48" s="6">
        <f t="shared" si="9"/>
        <v>1513525276</v>
      </c>
      <c r="BO48" s="9">
        <v>10191999.999999996</v>
      </c>
      <c r="BP48" s="8">
        <v>2.9192</v>
      </c>
      <c r="BR48" s="5" t="s">
        <v>194</v>
      </c>
      <c r="BS48" s="6">
        <v>27466198</v>
      </c>
      <c r="BT48" s="6">
        <f t="shared" si="15"/>
        <v>1018130377</v>
      </c>
      <c r="BU48" s="9">
        <v>19910000</v>
      </c>
      <c r="BV48" s="10">
        <v>3.15</v>
      </c>
      <c r="BW48" s="23"/>
      <c r="BX48" s="5" t="s">
        <v>45</v>
      </c>
      <c r="BY48" s="6">
        <v>43677375</v>
      </c>
      <c r="BZ48" s="6">
        <f t="shared" si="16"/>
        <v>1433069658.8799999</v>
      </c>
      <c r="CA48" s="9">
        <v>49700000</v>
      </c>
      <c r="CB48" s="10">
        <v>3.5845</v>
      </c>
    </row>
    <row r="49" spans="7:80" ht="15.75">
      <c r="G49" s="222"/>
      <c r="H49" s="211"/>
      <c r="I49" s="223"/>
      <c r="K49" s="177" t="s">
        <v>1445</v>
      </c>
      <c r="L49" s="174">
        <v>288631364</v>
      </c>
      <c r="M49" s="174">
        <f>SUM(M48+L49)</f>
        <v>17803408123</v>
      </c>
      <c r="O49" s="177"/>
      <c r="P49" s="178"/>
      <c r="Q49" s="174"/>
      <c r="S49" s="159"/>
      <c r="T49" s="160"/>
      <c r="U49" s="160"/>
      <c r="W49" s="30"/>
      <c r="X49" s="30"/>
      <c r="Y49" s="30"/>
      <c r="AA49" s="30"/>
      <c r="AB49" s="30"/>
      <c r="AC49" s="30"/>
      <c r="AE49" s="30"/>
      <c r="AF49" s="30"/>
      <c r="AG49" s="30"/>
      <c r="AI49" s="30"/>
      <c r="AJ49" s="30"/>
      <c r="AK49" s="30"/>
      <c r="AM49" s="30"/>
      <c r="AN49" s="9"/>
      <c r="AO49" s="9"/>
      <c r="AQ49" s="30"/>
      <c r="AR49" s="9"/>
      <c r="AS49" s="9"/>
      <c r="AU49" s="68"/>
      <c r="AV49" s="39"/>
      <c r="AW49" s="39"/>
      <c r="AY49" s="66"/>
      <c r="AZ49" s="39"/>
      <c r="BA49" s="30"/>
      <c r="BC49" s="5"/>
      <c r="BD49" s="30"/>
      <c r="BE49" s="30"/>
      <c r="BG49" s="5"/>
      <c r="BH49" s="30"/>
      <c r="BI49" s="30"/>
      <c r="BJ49" s="8"/>
      <c r="BL49" s="5"/>
      <c r="BM49" s="6"/>
      <c r="BN49" s="6"/>
      <c r="BO49" s="9"/>
      <c r="BP49" s="8"/>
      <c r="BR49" s="5"/>
      <c r="BS49" s="6"/>
      <c r="BT49" s="6"/>
      <c r="BU49" s="9"/>
      <c r="BV49" s="10"/>
      <c r="BW49" s="23"/>
      <c r="BX49" s="5"/>
      <c r="BY49" s="6"/>
      <c r="BZ49" s="6"/>
      <c r="CA49" s="9"/>
      <c r="CB49" s="10"/>
    </row>
    <row r="50" spans="7:80" ht="15.75">
      <c r="G50" s="222"/>
      <c r="H50" s="211"/>
      <c r="I50" s="223"/>
      <c r="K50" s="177" t="s">
        <v>1446</v>
      </c>
      <c r="L50" s="174">
        <v>294366853</v>
      </c>
      <c r="M50" s="174">
        <f t="shared" si="17"/>
        <v>18097774976</v>
      </c>
      <c r="O50" s="177" t="s">
        <v>1394</v>
      </c>
      <c r="P50" s="178">
        <v>336598150</v>
      </c>
      <c r="Q50" s="174">
        <f>SUM(Q48+P50)</f>
        <v>19541455938</v>
      </c>
      <c r="S50" s="159" t="s">
        <v>1338</v>
      </c>
      <c r="T50" s="160">
        <v>297520799</v>
      </c>
      <c r="U50" s="160">
        <f>SUM(U48+T50)</f>
        <v>16387848966</v>
      </c>
      <c r="W50" s="30" t="s">
        <v>1286</v>
      </c>
      <c r="X50" s="30">
        <v>223037513</v>
      </c>
      <c r="Y50" s="30">
        <f>SUM(Y48+X50)</f>
        <v>18839545699</v>
      </c>
      <c r="AA50" s="30" t="s">
        <v>1234</v>
      </c>
      <c r="AB50" s="30">
        <v>318047048</v>
      </c>
      <c r="AC50" s="30">
        <f>SUM(AC48+AB50)</f>
        <v>19523763755</v>
      </c>
      <c r="AE50" s="30" t="s">
        <v>880</v>
      </c>
      <c r="AF50" s="30">
        <v>434864691</v>
      </c>
      <c r="AG50" s="30">
        <f>SUM(AG48+AF50)</f>
        <v>18830607623</v>
      </c>
      <c r="AI50" s="30" t="s">
        <v>930</v>
      </c>
      <c r="AJ50" s="30">
        <v>390098014</v>
      </c>
      <c r="AK50" s="30">
        <f>SUM(AK48+AJ50)</f>
        <v>20717184156</v>
      </c>
      <c r="AM50" s="30" t="s">
        <v>981</v>
      </c>
      <c r="AN50" s="9">
        <v>406578726</v>
      </c>
      <c r="AO50" s="9">
        <f>SUM(AN50+AO48)</f>
        <v>17532180293</v>
      </c>
      <c r="AQ50" s="30" t="s">
        <v>1029</v>
      </c>
      <c r="AR50" s="9">
        <v>282918735</v>
      </c>
      <c r="AS50" s="9">
        <f>SUM(AS48+AR50)</f>
        <v>13528236057</v>
      </c>
      <c r="AU50" s="68" t="s">
        <v>1078</v>
      </c>
      <c r="AV50" s="39">
        <v>597572454</v>
      </c>
      <c r="AW50" s="39">
        <f>+AV50+AW48</f>
        <v>18192043807</v>
      </c>
      <c r="AY50" s="66" t="s">
        <v>1130</v>
      </c>
      <c r="AZ50" s="39">
        <v>272290080</v>
      </c>
      <c r="BA50" s="30">
        <f>+AZ50+BA48</f>
        <v>13379800769</v>
      </c>
      <c r="BC50" s="5" t="s">
        <v>1179</v>
      </c>
      <c r="BD50" s="30">
        <v>187734511</v>
      </c>
      <c r="BE50" s="30">
        <f>+BD50+BE48</f>
        <v>9779216033</v>
      </c>
      <c r="BG50" s="5" t="s">
        <v>697</v>
      </c>
      <c r="BH50" s="30">
        <v>62718221</v>
      </c>
      <c r="BI50" s="30">
        <f>+BH50+BI48</f>
        <v>1502943141</v>
      </c>
      <c r="BJ50" s="8">
        <v>2.9345</v>
      </c>
      <c r="BL50" s="5" t="s">
        <v>447</v>
      </c>
      <c r="BM50" s="6">
        <v>36012493</v>
      </c>
      <c r="BN50" s="6">
        <f>+BM50+BN48</f>
        <v>1549537769</v>
      </c>
      <c r="BO50" s="9">
        <v>10061999.999999998</v>
      </c>
      <c r="BP50" s="8">
        <v>2.9243</v>
      </c>
      <c r="BR50" s="5" t="s">
        <v>195</v>
      </c>
      <c r="BS50" s="6">
        <v>24676853</v>
      </c>
      <c r="BT50" s="6">
        <f>+BS50+BT48</f>
        <v>1042807230</v>
      </c>
      <c r="BU50" s="9">
        <v>8240000</v>
      </c>
      <c r="BV50" s="10">
        <v>3.1622</v>
      </c>
      <c r="BW50" s="23"/>
      <c r="BX50" s="5" t="s">
        <v>46</v>
      </c>
      <c r="BY50" s="6">
        <v>41949832</v>
      </c>
      <c r="BZ50" s="6">
        <f>+BZ48+BY50</f>
        <v>1475019490.8799999</v>
      </c>
      <c r="CA50" s="9">
        <v>71200000</v>
      </c>
      <c r="CB50" s="10">
        <v>3.5978</v>
      </c>
    </row>
    <row r="51" spans="7:80" ht="15.75">
      <c r="G51" s="222"/>
      <c r="H51" s="211"/>
      <c r="I51" s="223"/>
      <c r="K51" s="177" t="s">
        <v>1447</v>
      </c>
      <c r="L51" s="174">
        <v>342681292</v>
      </c>
      <c r="M51" s="174">
        <f t="shared" si="17"/>
        <v>18440456268</v>
      </c>
      <c r="O51" s="177" t="s">
        <v>1395</v>
      </c>
      <c r="P51" s="179">
        <v>301156528</v>
      </c>
      <c r="Q51" s="174">
        <f t="shared" si="23"/>
        <v>19842612466</v>
      </c>
      <c r="S51" s="159" t="s">
        <v>1339</v>
      </c>
      <c r="T51" s="160">
        <v>296288366</v>
      </c>
      <c r="U51" s="160">
        <f t="shared" si="22"/>
        <v>16684137332</v>
      </c>
      <c r="W51" s="30" t="s">
        <v>1287</v>
      </c>
      <c r="X51" s="30">
        <v>385966241</v>
      </c>
      <c r="Y51" s="30">
        <f t="shared" si="3"/>
        <v>19225511940</v>
      </c>
      <c r="AA51" s="30" t="s">
        <v>1235</v>
      </c>
      <c r="AB51" s="30">
        <v>400568539</v>
      </c>
      <c r="AC51" s="30">
        <f t="shared" si="19"/>
        <v>19924332294</v>
      </c>
      <c r="AE51" s="30" t="s">
        <v>881</v>
      </c>
      <c r="AF51" s="30">
        <v>328241568</v>
      </c>
      <c r="AG51" s="30">
        <f t="shared" si="24"/>
        <v>19158849191</v>
      </c>
      <c r="AI51" s="30" t="s">
        <v>931</v>
      </c>
      <c r="AJ51" s="30">
        <v>445984593</v>
      </c>
      <c r="AK51" s="30">
        <f t="shared" si="6"/>
        <v>21163168749</v>
      </c>
      <c r="AM51" s="30" t="s">
        <v>982</v>
      </c>
      <c r="AN51" s="9">
        <v>404008402</v>
      </c>
      <c r="AO51" s="9">
        <f t="shared" si="20"/>
        <v>17936188695</v>
      </c>
      <c r="AQ51" s="30" t="s">
        <v>1030</v>
      </c>
      <c r="AR51" s="9">
        <v>300880280</v>
      </c>
      <c r="AS51" s="9">
        <f t="shared" si="8"/>
        <v>13829116337</v>
      </c>
      <c r="AU51" s="68" t="s">
        <v>1079</v>
      </c>
      <c r="AV51" s="39">
        <v>428031166</v>
      </c>
      <c r="AW51" s="39">
        <f t="shared" si="11"/>
        <v>18620074973</v>
      </c>
      <c r="AY51" s="66" t="s">
        <v>1131</v>
      </c>
      <c r="AZ51" s="39">
        <v>396528268</v>
      </c>
      <c r="BA51" s="30">
        <f t="shared" si="12"/>
        <v>13776329037</v>
      </c>
      <c r="BC51" s="5" t="s">
        <v>1180</v>
      </c>
      <c r="BD51" s="30">
        <v>193661047</v>
      </c>
      <c r="BE51" s="30">
        <f t="shared" si="13"/>
        <v>9972877080</v>
      </c>
      <c r="BG51" s="5" t="s">
        <v>698</v>
      </c>
      <c r="BH51" s="30">
        <v>40543314</v>
      </c>
      <c r="BI51" s="30">
        <f t="shared" si="14"/>
        <v>1543486455</v>
      </c>
      <c r="BJ51" s="8">
        <v>2.9327</v>
      </c>
      <c r="BL51" s="5" t="s">
        <v>448</v>
      </c>
      <c r="BM51" s="6">
        <v>49084165</v>
      </c>
      <c r="BN51" s="6">
        <f t="shared" si="9"/>
        <v>1598621934</v>
      </c>
      <c r="BO51" s="9">
        <v>10662272</v>
      </c>
      <c r="BP51" s="8">
        <v>2.9235</v>
      </c>
      <c r="BR51" s="5" t="s">
        <v>196</v>
      </c>
      <c r="BS51" s="6">
        <v>8218255</v>
      </c>
      <c r="BT51" s="6">
        <f t="shared" si="15"/>
        <v>1051025485</v>
      </c>
      <c r="BU51" s="9">
        <v>5310000</v>
      </c>
      <c r="BV51" s="10">
        <v>3.1817</v>
      </c>
      <c r="BW51" s="23"/>
      <c r="BX51" s="5" t="s">
        <v>47</v>
      </c>
      <c r="BY51" s="6">
        <v>34546686</v>
      </c>
      <c r="BZ51" s="6">
        <f t="shared" si="16"/>
        <v>1509566176.8799999</v>
      </c>
      <c r="CA51" s="9">
        <v>69900000</v>
      </c>
      <c r="CB51" s="10">
        <v>3.6383</v>
      </c>
    </row>
    <row r="52" spans="7:80" ht="15.75">
      <c r="G52" s="222"/>
      <c r="H52" s="211"/>
      <c r="I52" s="223"/>
      <c r="K52" s="177" t="s">
        <v>1448</v>
      </c>
      <c r="L52" s="174">
        <v>350762928</v>
      </c>
      <c r="M52" s="174">
        <f t="shared" si="17"/>
        <v>18791219196</v>
      </c>
      <c r="O52" s="177" t="s">
        <v>1396</v>
      </c>
      <c r="P52" s="179">
        <v>532770600</v>
      </c>
      <c r="Q52" s="174">
        <f t="shared" si="23"/>
        <v>20375383066</v>
      </c>
      <c r="S52" s="159" t="s">
        <v>1340</v>
      </c>
      <c r="T52" s="160">
        <v>309569658</v>
      </c>
      <c r="U52" s="160">
        <f t="shared" si="22"/>
        <v>16993706990</v>
      </c>
      <c r="W52" s="30" t="s">
        <v>1288</v>
      </c>
      <c r="X52" s="30">
        <v>266412504</v>
      </c>
      <c r="Y52" s="30">
        <f t="shared" si="3"/>
        <v>19491924444</v>
      </c>
      <c r="AA52" s="30" t="s">
        <v>1236</v>
      </c>
      <c r="AB52" s="30">
        <v>347365736</v>
      </c>
      <c r="AC52" s="30">
        <f t="shared" si="19"/>
        <v>20271698030</v>
      </c>
      <c r="AE52" s="30" t="s">
        <v>882</v>
      </c>
      <c r="AF52" s="30">
        <v>344003795</v>
      </c>
      <c r="AG52" s="30">
        <f t="shared" si="24"/>
        <v>19502852986</v>
      </c>
      <c r="AI52" s="30" t="s">
        <v>932</v>
      </c>
      <c r="AJ52" s="30">
        <v>654914154</v>
      </c>
      <c r="AK52" s="30">
        <f t="shared" si="6"/>
        <v>21818082903</v>
      </c>
      <c r="AM52" s="30" t="s">
        <v>983</v>
      </c>
      <c r="AN52" s="9">
        <v>590280686</v>
      </c>
      <c r="AO52" s="9">
        <f t="shared" si="20"/>
        <v>18526469381</v>
      </c>
      <c r="AQ52" s="30" t="s">
        <v>1031</v>
      </c>
      <c r="AR52" s="9">
        <v>293528477</v>
      </c>
      <c r="AS52" s="9">
        <f t="shared" si="8"/>
        <v>14122644814</v>
      </c>
      <c r="AU52" s="68" t="s">
        <v>1080</v>
      </c>
      <c r="AV52" s="39">
        <v>261892213</v>
      </c>
      <c r="AW52" s="39">
        <f t="shared" si="11"/>
        <v>18881967186</v>
      </c>
      <c r="AY52" s="66" t="s">
        <v>1132</v>
      </c>
      <c r="AZ52" s="39">
        <v>329081404</v>
      </c>
      <c r="BA52" s="30">
        <f t="shared" si="12"/>
        <v>14105410441</v>
      </c>
      <c r="BC52" s="5" t="s">
        <v>1181</v>
      </c>
      <c r="BD52" s="30">
        <v>164485257</v>
      </c>
      <c r="BE52" s="30">
        <f t="shared" si="13"/>
        <v>10137362337</v>
      </c>
      <c r="BG52" s="5" t="s">
        <v>699</v>
      </c>
      <c r="BH52" s="30">
        <v>30810011</v>
      </c>
      <c r="BI52" s="30">
        <f t="shared" si="14"/>
        <v>1574296466</v>
      </c>
      <c r="BJ52" s="8">
        <v>2.9422</v>
      </c>
      <c r="BL52" s="5" t="s">
        <v>449</v>
      </c>
      <c r="BM52" s="6">
        <v>25685675</v>
      </c>
      <c r="BN52" s="6">
        <f t="shared" si="9"/>
        <v>1624307609</v>
      </c>
      <c r="BO52" s="9">
        <v>8707999.999999993</v>
      </c>
      <c r="BP52" s="8">
        <v>2.9163</v>
      </c>
      <c r="BR52" s="5" t="s">
        <v>197</v>
      </c>
      <c r="BS52" s="6">
        <v>26630805</v>
      </c>
      <c r="BT52" s="6">
        <f t="shared" si="15"/>
        <v>1077656290</v>
      </c>
      <c r="BU52" s="9">
        <v>4430000</v>
      </c>
      <c r="BV52" s="10">
        <v>3.2013</v>
      </c>
      <c r="BW52" s="23"/>
      <c r="BX52" s="5" t="s">
        <v>48</v>
      </c>
      <c r="BY52" s="6">
        <v>52014954</v>
      </c>
      <c r="BZ52" s="6">
        <f t="shared" si="16"/>
        <v>1561581130.8799999</v>
      </c>
      <c r="CA52" s="9">
        <v>70000000</v>
      </c>
      <c r="CB52" s="10">
        <v>3.645</v>
      </c>
    </row>
    <row r="53" spans="7:80" ht="15.75">
      <c r="G53" s="222"/>
      <c r="H53" s="211"/>
      <c r="I53" s="223"/>
      <c r="K53" s="177" t="s">
        <v>1450</v>
      </c>
      <c r="L53" s="174">
        <v>346623950</v>
      </c>
      <c r="M53" s="174">
        <f>SUM(M52+L53)</f>
        <v>19137843146</v>
      </c>
      <c r="N53" s="231"/>
      <c r="O53" s="177" t="s">
        <v>1397</v>
      </c>
      <c r="P53" s="179">
        <v>506298429</v>
      </c>
      <c r="Q53" s="174">
        <f>SUM(Q52+P53)</f>
        <v>20881681495</v>
      </c>
      <c r="S53" s="159" t="s">
        <v>1341</v>
      </c>
      <c r="T53" s="160">
        <v>219142388</v>
      </c>
      <c r="U53" s="160">
        <f>SUM(U52+T53)</f>
        <v>17212849378</v>
      </c>
      <c r="W53" s="30" t="s">
        <v>1289</v>
      </c>
      <c r="X53" s="30">
        <v>375542765</v>
      </c>
      <c r="Y53" s="30">
        <f>SUM(Y52+X53)</f>
        <v>19867467209</v>
      </c>
      <c r="AA53" s="30" t="s">
        <v>1237</v>
      </c>
      <c r="AB53" s="30">
        <v>332317432</v>
      </c>
      <c r="AC53" s="30">
        <f>SUM(AC52+AB53)</f>
        <v>20604015462</v>
      </c>
      <c r="AE53" s="30" t="s">
        <v>883</v>
      </c>
      <c r="AF53" s="30">
        <v>335764218</v>
      </c>
      <c r="AG53" s="30">
        <f>SUM(AG52+AF53)</f>
        <v>19838617204</v>
      </c>
      <c r="AI53" s="30" t="s">
        <v>933</v>
      </c>
      <c r="AJ53" s="30">
        <v>390828139</v>
      </c>
      <c r="AK53" s="30">
        <f>SUM(AK52+AJ53)</f>
        <v>22208911042</v>
      </c>
      <c r="AM53" s="30" t="s">
        <v>984</v>
      </c>
      <c r="AN53" s="9">
        <v>449881420</v>
      </c>
      <c r="AO53" s="9">
        <f>SUM(AN53+AO52)</f>
        <v>18976350801</v>
      </c>
      <c r="AQ53" s="30" t="s">
        <v>1032</v>
      </c>
      <c r="AR53" s="9">
        <v>195266975</v>
      </c>
      <c r="AS53" s="9">
        <f>SUM(AS52+AR53)</f>
        <v>14317911789</v>
      </c>
      <c r="AU53" s="68" t="s">
        <v>1081</v>
      </c>
      <c r="AV53" s="39">
        <v>266682736</v>
      </c>
      <c r="AW53" s="39">
        <f>+AV53+AW52</f>
        <v>19148649922</v>
      </c>
      <c r="AY53" s="66" t="s">
        <v>1133</v>
      </c>
      <c r="AZ53" s="39">
        <v>340440903</v>
      </c>
      <c r="BA53" s="30">
        <f>+AZ53+BA52</f>
        <v>14445851344</v>
      </c>
      <c r="BC53" s="5" t="s">
        <v>1182</v>
      </c>
      <c r="BD53" s="30">
        <v>177567801</v>
      </c>
      <c r="BE53" s="30">
        <f>+BD53+BE52</f>
        <v>10314930138</v>
      </c>
      <c r="BG53" s="5" t="s">
        <v>700</v>
      </c>
      <c r="BH53" s="30">
        <v>51280108</v>
      </c>
      <c r="BI53" s="30">
        <f>+BH53+BI52</f>
        <v>1625576574</v>
      </c>
      <c r="BJ53" s="8">
        <v>2.9518</v>
      </c>
      <c r="BL53" s="5" t="s">
        <v>450</v>
      </c>
      <c r="BM53" s="6">
        <v>25774705</v>
      </c>
      <c r="BN53" s="6">
        <f>+BM53+BN52</f>
        <v>1650082314</v>
      </c>
      <c r="BO53" s="9">
        <v>11573000.000000002</v>
      </c>
      <c r="BP53" s="8">
        <v>2.9233</v>
      </c>
      <c r="BR53" s="5" t="s">
        <v>198</v>
      </c>
      <c r="BS53" s="6">
        <v>8057754</v>
      </c>
      <c r="BT53" s="6">
        <f>+BS53+BT52</f>
        <v>1085714044</v>
      </c>
      <c r="BU53" s="9">
        <v>-2360000</v>
      </c>
      <c r="BV53" s="10">
        <v>3.2187</v>
      </c>
      <c r="BW53" s="23"/>
      <c r="BX53" s="5" t="s">
        <v>49</v>
      </c>
      <c r="BY53" s="6">
        <v>19265502</v>
      </c>
      <c r="BZ53" s="6">
        <f>+BZ52+BY53</f>
        <v>1580846632.8799999</v>
      </c>
      <c r="CA53" s="9">
        <v>46600000</v>
      </c>
      <c r="CB53" s="10">
        <v>3.6267</v>
      </c>
    </row>
    <row r="54" spans="7:80" ht="15.75">
      <c r="G54" s="222"/>
      <c r="H54" s="211"/>
      <c r="I54" s="223"/>
      <c r="K54" s="177" t="s">
        <v>1449</v>
      </c>
      <c r="L54" s="174">
        <v>303333486</v>
      </c>
      <c r="M54" s="174">
        <f t="shared" si="17"/>
        <v>19441176632</v>
      </c>
      <c r="N54" s="231"/>
      <c r="O54" s="177" t="s">
        <v>1398</v>
      </c>
      <c r="P54" s="179">
        <v>303446585</v>
      </c>
      <c r="Q54" s="174">
        <f>SUM(Q53+P54)</f>
        <v>21185128080</v>
      </c>
      <c r="S54" s="159" t="s">
        <v>1342</v>
      </c>
      <c r="T54" s="160">
        <v>192294334</v>
      </c>
      <c r="U54" s="160">
        <f>SUM(U53+T54)</f>
        <v>17405143712</v>
      </c>
      <c r="W54" s="30" t="s">
        <v>1290</v>
      </c>
      <c r="X54" s="30">
        <v>611061014</v>
      </c>
      <c r="Y54" s="30">
        <f>SUM(Y53+X54)</f>
        <v>20478528223</v>
      </c>
      <c r="AA54" s="30" t="s">
        <v>1238</v>
      </c>
      <c r="AB54" s="30">
        <v>327796792</v>
      </c>
      <c r="AC54" s="30">
        <f>SUM(AC53+AB54)</f>
        <v>20931812254</v>
      </c>
      <c r="AE54" s="30" t="s">
        <v>884</v>
      </c>
      <c r="AF54" s="30">
        <v>400277514</v>
      </c>
      <c r="AG54" s="30">
        <f>SUM(AG53+AF54)</f>
        <v>20238894718</v>
      </c>
      <c r="AI54" s="30" t="s">
        <v>934</v>
      </c>
      <c r="AJ54" s="30">
        <v>366432164</v>
      </c>
      <c r="AK54" s="30">
        <f>SUM(AK53+AJ54)</f>
        <v>22575343206</v>
      </c>
      <c r="AM54" s="30" t="s">
        <v>985</v>
      </c>
      <c r="AN54" s="9">
        <v>447857965</v>
      </c>
      <c r="AO54" s="9">
        <f>SUM(AN54+AO53)</f>
        <v>19424208766</v>
      </c>
      <c r="AQ54" s="30" t="s">
        <v>1033</v>
      </c>
      <c r="AR54" s="9">
        <v>224945146</v>
      </c>
      <c r="AS54" s="9">
        <f>SUM(AS53+AR54)</f>
        <v>14542856935</v>
      </c>
      <c r="AU54" s="68" t="s">
        <v>1082</v>
      </c>
      <c r="AV54" s="39">
        <v>279688610</v>
      </c>
      <c r="AW54" s="39">
        <f>+AV54+AW53</f>
        <v>19428338532</v>
      </c>
      <c r="AY54" s="66" t="s">
        <v>1134</v>
      </c>
      <c r="AZ54" s="39">
        <v>400908899</v>
      </c>
      <c r="BA54" s="30">
        <f>+AZ54+BA53</f>
        <v>14846760243</v>
      </c>
      <c r="BC54" s="5" t="s">
        <v>1183</v>
      </c>
      <c r="BD54" s="30">
        <v>299274327</v>
      </c>
      <c r="BE54" s="30">
        <f>+BD54+BE53</f>
        <v>10614204465</v>
      </c>
      <c r="BG54" s="5" t="s">
        <v>701</v>
      </c>
      <c r="BH54" s="30">
        <v>50677382</v>
      </c>
      <c r="BI54" s="30">
        <f>+BH54+BI53</f>
        <v>1676253956</v>
      </c>
      <c r="BJ54" s="8">
        <v>2.9522</v>
      </c>
      <c r="BL54" s="5" t="s">
        <v>451</v>
      </c>
      <c r="BM54" s="6">
        <v>45866485</v>
      </c>
      <c r="BN54" s="6">
        <f>+BM54+BN53</f>
        <v>1695948799</v>
      </c>
      <c r="BO54" s="9">
        <v>10141000</v>
      </c>
      <c r="BP54" s="8">
        <v>2.9122</v>
      </c>
      <c r="BR54" s="5" t="s">
        <v>199</v>
      </c>
      <c r="BS54" s="6">
        <v>40094162</v>
      </c>
      <c r="BT54" s="6">
        <f>+BS54+BT53</f>
        <v>1125808206</v>
      </c>
      <c r="BU54" s="9">
        <v>6380000</v>
      </c>
      <c r="BV54" s="10">
        <v>3.1962</v>
      </c>
      <c r="BW54" s="23"/>
      <c r="BX54" s="5" t="s">
        <v>50</v>
      </c>
      <c r="BY54" s="6">
        <v>33000615</v>
      </c>
      <c r="BZ54" s="6">
        <f>+BZ53+BY54</f>
        <v>1613847247.8799999</v>
      </c>
      <c r="CA54" s="9">
        <v>80900000</v>
      </c>
      <c r="CB54" s="10">
        <v>3.6558</v>
      </c>
    </row>
    <row r="55" spans="7:80" ht="15.75">
      <c r="G55" s="222"/>
      <c r="H55" s="211"/>
      <c r="I55" s="223"/>
      <c r="K55" s="177" t="s">
        <v>1451</v>
      </c>
      <c r="L55" s="174">
        <v>309003078</v>
      </c>
      <c r="M55" s="174">
        <f t="shared" si="17"/>
        <v>19750179710</v>
      </c>
      <c r="N55" s="231"/>
      <c r="O55" s="177" t="s">
        <v>1399</v>
      </c>
      <c r="P55" s="179">
        <v>336888195</v>
      </c>
      <c r="Q55" s="174">
        <f aca="true" t="shared" si="25" ref="Q55:Q61">SUM(Q54+P55)</f>
        <v>21522016275</v>
      </c>
      <c r="S55" s="159" t="s">
        <v>1343</v>
      </c>
      <c r="T55" s="160">
        <v>131879770</v>
      </c>
      <c r="U55" s="160">
        <f t="shared" si="22"/>
        <v>17537023482</v>
      </c>
      <c r="W55" s="30" t="s">
        <v>1291</v>
      </c>
      <c r="X55" s="30">
        <v>641472281</v>
      </c>
      <c r="Y55" s="30">
        <f t="shared" si="3"/>
        <v>21120000504</v>
      </c>
      <c r="AA55" s="30" t="s">
        <v>1239</v>
      </c>
      <c r="AB55" s="30">
        <v>417003939</v>
      </c>
      <c r="AC55" s="30">
        <f t="shared" si="19"/>
        <v>21348816193</v>
      </c>
      <c r="AE55" s="30" t="s">
        <v>885</v>
      </c>
      <c r="AF55" s="30">
        <v>388769866</v>
      </c>
      <c r="AG55" s="30">
        <f t="shared" si="24"/>
        <v>20627664584</v>
      </c>
      <c r="AI55" s="30" t="s">
        <v>935</v>
      </c>
      <c r="AJ55" s="30">
        <v>290126931</v>
      </c>
      <c r="AK55" s="30">
        <f t="shared" si="6"/>
        <v>22865470137</v>
      </c>
      <c r="AM55" s="30" t="s">
        <v>986</v>
      </c>
      <c r="AN55" s="9">
        <v>343327616</v>
      </c>
      <c r="AO55" s="9">
        <f t="shared" si="20"/>
        <v>19767536382</v>
      </c>
      <c r="AQ55" s="30" t="s">
        <v>1034</v>
      </c>
      <c r="AR55" s="9">
        <v>204157938</v>
      </c>
      <c r="AS55" s="9">
        <f t="shared" si="8"/>
        <v>14747014873</v>
      </c>
      <c r="AU55" s="68" t="s">
        <v>1083</v>
      </c>
      <c r="AV55" s="39">
        <v>320856635</v>
      </c>
      <c r="AW55" s="39">
        <f t="shared" si="11"/>
        <v>19749195167</v>
      </c>
      <c r="AY55" s="66" t="s">
        <v>1135</v>
      </c>
      <c r="AZ55" s="39">
        <v>343845030</v>
      </c>
      <c r="BA55" s="30">
        <f t="shared" si="12"/>
        <v>15190605273</v>
      </c>
      <c r="BC55" s="5" t="s">
        <v>1184</v>
      </c>
      <c r="BD55" s="30">
        <v>190479226</v>
      </c>
      <c r="BE55" s="30">
        <f t="shared" si="13"/>
        <v>10804683691</v>
      </c>
      <c r="BG55" s="5" t="s">
        <v>702</v>
      </c>
      <c r="BH55" s="30">
        <v>37013981</v>
      </c>
      <c r="BI55" s="30">
        <f t="shared" si="14"/>
        <v>1713267937</v>
      </c>
      <c r="BJ55" s="8">
        <v>2.9397</v>
      </c>
      <c r="BL55" s="5" t="s">
        <v>452</v>
      </c>
      <c r="BM55" s="6">
        <v>39135914</v>
      </c>
      <c r="BN55" s="6">
        <f t="shared" si="9"/>
        <v>1735084713</v>
      </c>
      <c r="BO55" s="9">
        <v>8323000</v>
      </c>
      <c r="BP55" s="8">
        <v>2.9165</v>
      </c>
      <c r="BR55" s="5" t="s">
        <v>200</v>
      </c>
      <c r="BS55" s="6">
        <v>13370294</v>
      </c>
      <c r="BT55" s="6">
        <f t="shared" si="15"/>
        <v>1139178500</v>
      </c>
      <c r="BU55" s="9">
        <v>9260000</v>
      </c>
      <c r="BV55" s="10">
        <v>3.174</v>
      </c>
      <c r="BW55" s="23"/>
      <c r="BX55" s="5" t="s">
        <v>51</v>
      </c>
      <c r="BY55" s="6">
        <v>28220243</v>
      </c>
      <c r="BZ55" s="6">
        <f t="shared" si="16"/>
        <v>1642067490.8799999</v>
      </c>
      <c r="CA55" s="9">
        <v>46400000</v>
      </c>
      <c r="CB55" s="10">
        <v>3.65</v>
      </c>
    </row>
    <row r="56" spans="7:80" ht="15.75">
      <c r="G56" s="222"/>
      <c r="H56" s="211"/>
      <c r="I56" s="223"/>
      <c r="K56" s="177" t="s">
        <v>1452</v>
      </c>
      <c r="L56" s="174">
        <v>173860310</v>
      </c>
      <c r="M56" s="174">
        <f t="shared" si="17"/>
        <v>19924040020</v>
      </c>
      <c r="N56" s="231"/>
      <c r="O56" s="177" t="s">
        <v>1400</v>
      </c>
      <c r="P56" s="179">
        <v>401731475</v>
      </c>
      <c r="Q56" s="174">
        <f t="shared" si="25"/>
        <v>21923747750</v>
      </c>
      <c r="S56" s="159" t="s">
        <v>1344</v>
      </c>
      <c r="T56" s="160">
        <v>116155803</v>
      </c>
      <c r="U56" s="160">
        <f t="shared" si="22"/>
        <v>17653179285</v>
      </c>
      <c r="W56" s="30" t="s">
        <v>1292</v>
      </c>
      <c r="X56" s="30">
        <v>487986241</v>
      </c>
      <c r="Y56" s="30">
        <f t="shared" si="3"/>
        <v>21607986745</v>
      </c>
      <c r="AA56" s="30" t="s">
        <v>1240</v>
      </c>
      <c r="AB56" s="30">
        <v>243704992</v>
      </c>
      <c r="AC56" s="30">
        <f t="shared" si="19"/>
        <v>21592521185</v>
      </c>
      <c r="AE56" s="30" t="s">
        <v>886</v>
      </c>
      <c r="AF56" s="30">
        <v>314625405</v>
      </c>
      <c r="AG56" s="30">
        <f t="shared" si="24"/>
        <v>20942289989</v>
      </c>
      <c r="AI56" s="30" t="s">
        <v>936</v>
      </c>
      <c r="AJ56" s="30">
        <v>399347965</v>
      </c>
      <c r="AK56" s="30">
        <f t="shared" si="6"/>
        <v>23264818102</v>
      </c>
      <c r="AM56" s="30" t="s">
        <v>987</v>
      </c>
      <c r="AN56" s="9">
        <v>479009685</v>
      </c>
      <c r="AO56" s="9">
        <f t="shared" si="20"/>
        <v>20246546067</v>
      </c>
      <c r="AQ56" s="30" t="s">
        <v>1035</v>
      </c>
      <c r="AR56" s="9">
        <v>297951798</v>
      </c>
      <c r="AS56" s="9">
        <f t="shared" si="8"/>
        <v>15044966671</v>
      </c>
      <c r="AU56" s="68" t="s">
        <v>1084</v>
      </c>
      <c r="AV56" s="39">
        <v>284817809</v>
      </c>
      <c r="AW56" s="39">
        <f t="shared" si="11"/>
        <v>20034012976</v>
      </c>
      <c r="AY56" s="66" t="s">
        <v>1136</v>
      </c>
      <c r="AZ56" s="39">
        <v>319738978</v>
      </c>
      <c r="BA56" s="30">
        <f t="shared" si="12"/>
        <v>15510344251</v>
      </c>
      <c r="BC56" s="5" t="s">
        <v>1185</v>
      </c>
      <c r="BD56" s="30">
        <v>129388506</v>
      </c>
      <c r="BE56" s="30">
        <f t="shared" si="13"/>
        <v>10934072197</v>
      </c>
      <c r="BG56" s="5" t="s">
        <v>703</v>
      </c>
      <c r="BH56" s="30">
        <v>32651569</v>
      </c>
      <c r="BI56" s="30">
        <f t="shared" si="14"/>
        <v>1745919506</v>
      </c>
      <c r="BJ56" s="8">
        <v>2.9253</v>
      </c>
      <c r="BL56" s="5" t="s">
        <v>453</v>
      </c>
      <c r="BM56" s="6">
        <v>31779046</v>
      </c>
      <c r="BN56" s="6">
        <f t="shared" si="9"/>
        <v>1766863759</v>
      </c>
      <c r="BO56" s="9">
        <v>12490100</v>
      </c>
      <c r="BP56" s="8">
        <v>2.9325</v>
      </c>
      <c r="BR56" s="5" t="s">
        <v>201</v>
      </c>
      <c r="BS56" s="6">
        <v>20161032</v>
      </c>
      <c r="BT56" s="6">
        <f t="shared" si="15"/>
        <v>1159339532</v>
      </c>
      <c r="BU56" s="9">
        <v>5750000</v>
      </c>
      <c r="BV56" s="10">
        <v>3.1808</v>
      </c>
      <c r="BW56" s="23"/>
      <c r="BX56" s="5" t="s">
        <v>52</v>
      </c>
      <c r="BY56" s="6">
        <v>20623615</v>
      </c>
      <c r="BZ56" s="6">
        <f t="shared" si="16"/>
        <v>1662691105.8799999</v>
      </c>
      <c r="CA56" s="9">
        <v>63200000</v>
      </c>
      <c r="CB56" s="10">
        <v>3.6508</v>
      </c>
    </row>
    <row r="57" spans="7:80" ht="15.75">
      <c r="G57" s="222"/>
      <c r="H57" s="211"/>
      <c r="I57" s="223"/>
      <c r="K57" s="177" t="s">
        <v>1453</v>
      </c>
      <c r="L57" s="174">
        <v>369342447</v>
      </c>
      <c r="M57" s="174">
        <f t="shared" si="17"/>
        <v>20293382467</v>
      </c>
      <c r="N57" s="231"/>
      <c r="O57" s="177" t="s">
        <v>1401</v>
      </c>
      <c r="P57" s="179">
        <v>342868375</v>
      </c>
      <c r="Q57" s="174">
        <f t="shared" si="25"/>
        <v>22266616125</v>
      </c>
      <c r="S57" s="159" t="s">
        <v>1345</v>
      </c>
      <c r="T57" s="160">
        <v>108764571</v>
      </c>
      <c r="U57" s="160">
        <f t="shared" si="22"/>
        <v>17761943856</v>
      </c>
      <c r="W57" s="30" t="s">
        <v>1293</v>
      </c>
      <c r="X57" s="30">
        <v>388595443</v>
      </c>
      <c r="Y57" s="30">
        <f t="shared" si="3"/>
        <v>21996582188</v>
      </c>
      <c r="AA57" s="30" t="s">
        <v>1241</v>
      </c>
      <c r="AB57" s="30">
        <v>209287606</v>
      </c>
      <c r="AC57" s="30">
        <f t="shared" si="19"/>
        <v>21801808791</v>
      </c>
      <c r="AE57" s="30" t="s">
        <v>887</v>
      </c>
      <c r="AF57" s="30">
        <v>277175442</v>
      </c>
      <c r="AG57" s="30">
        <f t="shared" si="24"/>
        <v>21219465431</v>
      </c>
      <c r="AI57" s="30" t="s">
        <v>937</v>
      </c>
      <c r="AJ57" s="30">
        <v>250251662</v>
      </c>
      <c r="AK57" s="30">
        <f t="shared" si="6"/>
        <v>23515069764</v>
      </c>
      <c r="AM57" s="30" t="s">
        <v>988</v>
      </c>
      <c r="AN57" s="9">
        <v>203682797</v>
      </c>
      <c r="AO57" s="9">
        <f t="shared" si="20"/>
        <v>20450228864</v>
      </c>
      <c r="AQ57" s="30" t="s">
        <v>1036</v>
      </c>
      <c r="AR57" s="9">
        <v>275047576</v>
      </c>
      <c r="AS57" s="9">
        <f t="shared" si="8"/>
        <v>15320014247</v>
      </c>
      <c r="AU57" s="68" t="s">
        <v>1085</v>
      </c>
      <c r="AV57" s="9">
        <v>299898179</v>
      </c>
      <c r="AW57" s="39">
        <f t="shared" si="11"/>
        <v>20333911155</v>
      </c>
      <c r="AY57" s="66" t="s">
        <v>1137</v>
      </c>
      <c r="AZ57" s="39">
        <v>189637220</v>
      </c>
      <c r="BA57" s="30">
        <f t="shared" si="12"/>
        <v>15699981471</v>
      </c>
      <c r="BC57" s="5" t="s">
        <v>1186</v>
      </c>
      <c r="BD57" s="30">
        <v>172254779</v>
      </c>
      <c r="BE57" s="30">
        <f t="shared" si="13"/>
        <v>11106326976</v>
      </c>
      <c r="BG57" s="5" t="s">
        <v>704</v>
      </c>
      <c r="BH57" s="30">
        <v>34263948</v>
      </c>
      <c r="BI57" s="30">
        <f t="shared" si="14"/>
        <v>1780183454</v>
      </c>
      <c r="BJ57" s="8">
        <v>2.9312</v>
      </c>
      <c r="BL57" s="5" t="s">
        <v>454</v>
      </c>
      <c r="BM57" s="6">
        <v>28703159</v>
      </c>
      <c r="BN57" s="6">
        <f t="shared" si="9"/>
        <v>1795566918</v>
      </c>
      <c r="BO57" s="9">
        <v>8751999.999999996</v>
      </c>
      <c r="BP57" s="8">
        <v>2.9387</v>
      </c>
      <c r="BR57" s="5" t="s">
        <v>202</v>
      </c>
      <c r="BS57" s="6">
        <v>29611657</v>
      </c>
      <c r="BT57" s="6">
        <f t="shared" si="15"/>
        <v>1188951189</v>
      </c>
      <c r="BU57" s="9">
        <v>779999.9999999976</v>
      </c>
      <c r="BV57" s="10">
        <v>3.1715</v>
      </c>
      <c r="BW57" s="23"/>
      <c r="BX57" s="5" t="s">
        <v>53</v>
      </c>
      <c r="BY57" s="6">
        <v>26351271.66</v>
      </c>
      <c r="BZ57" s="6">
        <f t="shared" si="16"/>
        <v>1689042377.54</v>
      </c>
      <c r="CA57" s="9">
        <v>47400000</v>
      </c>
      <c r="CB57" s="10">
        <v>3.7008</v>
      </c>
    </row>
    <row r="58" spans="7:80" ht="15.75">
      <c r="G58" s="222"/>
      <c r="H58" s="211"/>
      <c r="I58" s="223"/>
      <c r="K58" s="177" t="s">
        <v>1454</v>
      </c>
      <c r="L58" s="174">
        <v>227073432</v>
      </c>
      <c r="M58" s="174">
        <f>SUM(M57+L58)</f>
        <v>20520455899</v>
      </c>
      <c r="O58" s="192" t="s">
        <v>1402</v>
      </c>
      <c r="P58" s="178">
        <v>358017582</v>
      </c>
      <c r="Q58" s="174">
        <f>SUM(Q57+P58)</f>
        <v>22624633707</v>
      </c>
      <c r="S58" s="159" t="s">
        <v>1346</v>
      </c>
      <c r="T58" s="160">
        <f>86224307+10887433</f>
        <v>97111740</v>
      </c>
      <c r="U58" s="160">
        <f>SUM(U57+T58)</f>
        <v>17859055596</v>
      </c>
      <c r="W58" s="30" t="s">
        <v>1294</v>
      </c>
      <c r="X58" s="30">
        <v>356084093</v>
      </c>
      <c r="Y58" s="30">
        <f>SUM(Y57+X58)</f>
        <v>22352666281</v>
      </c>
      <c r="AA58" s="30" t="s">
        <v>1242</v>
      </c>
      <c r="AB58" s="30">
        <v>176305233</v>
      </c>
      <c r="AC58" s="30">
        <f>SUM(AC57+AB58)</f>
        <v>21978114024</v>
      </c>
      <c r="AE58" s="30" t="s">
        <v>888</v>
      </c>
      <c r="AF58" s="30">
        <v>312426489</v>
      </c>
      <c r="AG58" s="30">
        <f>SUM(AG57+AF58)</f>
        <v>21531891920</v>
      </c>
      <c r="AI58" s="30" t="s">
        <v>938</v>
      </c>
      <c r="AJ58" s="30">
        <v>189294072</v>
      </c>
      <c r="AK58" s="30">
        <f>SUM(AK57+AJ58)</f>
        <v>23704363836</v>
      </c>
      <c r="AM58" s="30" t="s">
        <v>989</v>
      </c>
      <c r="AN58" s="9">
        <v>354641135</v>
      </c>
      <c r="AO58" s="9">
        <f>SUM(AN58+AO57)</f>
        <v>20804869999</v>
      </c>
      <c r="AQ58" s="30" t="s">
        <v>1037</v>
      </c>
      <c r="AR58" s="9">
        <v>220246928</v>
      </c>
      <c r="AS58" s="9">
        <f>SUM(AS57+AR58)</f>
        <v>15540261175</v>
      </c>
      <c r="AU58" s="68" t="s">
        <v>1086</v>
      </c>
      <c r="AV58" s="9">
        <v>227421219</v>
      </c>
      <c r="AW58" s="39">
        <f>+AV58+AW57</f>
        <v>20561332374</v>
      </c>
      <c r="AY58" s="66" t="s">
        <v>1138</v>
      </c>
      <c r="AZ58" s="39">
        <v>372244999</v>
      </c>
      <c r="BA58" s="30">
        <f>+AZ58+BA57</f>
        <v>16072226470</v>
      </c>
      <c r="BC58" s="5" t="s">
        <v>1187</v>
      </c>
      <c r="BD58" s="30">
        <v>203304604</v>
      </c>
      <c r="BE58" s="30">
        <f>+BD58+BE57</f>
        <v>11309631580</v>
      </c>
      <c r="BG58" s="5" t="s">
        <v>705</v>
      </c>
      <c r="BH58" s="30">
        <v>34743945</v>
      </c>
      <c r="BI58" s="30">
        <f>+BH58+BI57</f>
        <v>1814927399</v>
      </c>
      <c r="BJ58" s="8">
        <v>2.9355</v>
      </c>
      <c r="BL58" s="5" t="s">
        <v>455</v>
      </c>
      <c r="BM58" s="6">
        <v>40794129</v>
      </c>
      <c r="BN58" s="6">
        <f>+BM58+BN57</f>
        <v>1836361047</v>
      </c>
      <c r="BO58" s="9">
        <v>20517000.000000004</v>
      </c>
      <c r="BP58" s="8">
        <v>2.925</v>
      </c>
      <c r="BR58" s="5" t="s">
        <v>203</v>
      </c>
      <c r="BS58" s="6">
        <v>25574003</v>
      </c>
      <c r="BT58" s="6">
        <f>+BS58+BT57</f>
        <v>1214525192</v>
      </c>
      <c r="BU58" s="9">
        <v>26280000</v>
      </c>
      <c r="BV58" s="10">
        <v>3.1493</v>
      </c>
      <c r="BW58" s="23"/>
      <c r="BX58" s="5" t="s">
        <v>54</v>
      </c>
      <c r="BY58" s="6">
        <v>41752835</v>
      </c>
      <c r="BZ58" s="6">
        <f>+BZ57+BY58</f>
        <v>1730795212.54</v>
      </c>
      <c r="CA58" s="9">
        <v>63700000</v>
      </c>
      <c r="CB58" s="10">
        <v>3.6333</v>
      </c>
    </row>
    <row r="59" spans="7:80" ht="15.75">
      <c r="G59" s="222"/>
      <c r="H59" s="211"/>
      <c r="I59" s="223"/>
      <c r="K59" s="177" t="s">
        <v>1455</v>
      </c>
      <c r="L59" s="174">
        <v>358868974</v>
      </c>
      <c r="M59" s="174">
        <f t="shared" si="17"/>
        <v>20879324873</v>
      </c>
      <c r="O59" s="192" t="s">
        <v>1403</v>
      </c>
      <c r="P59" s="179">
        <v>214222916</v>
      </c>
      <c r="Q59" s="174">
        <f t="shared" si="25"/>
        <v>22838856623</v>
      </c>
      <c r="S59" s="159" t="s">
        <v>1347</v>
      </c>
      <c r="T59" s="169">
        <v>42348006</v>
      </c>
      <c r="U59" s="167">
        <f t="shared" si="22"/>
        <v>17901403602</v>
      </c>
      <c r="W59" s="30" t="s">
        <v>1295</v>
      </c>
      <c r="X59" s="30">
        <v>365408895</v>
      </c>
      <c r="Y59" s="30">
        <f t="shared" si="3"/>
        <v>22718075176</v>
      </c>
      <c r="AA59" s="30" t="s">
        <v>1243</v>
      </c>
      <c r="AB59" s="30">
        <v>251179274</v>
      </c>
      <c r="AC59" s="30">
        <f t="shared" si="19"/>
        <v>22229293298</v>
      </c>
      <c r="AE59" s="30" t="s">
        <v>889</v>
      </c>
      <c r="AF59" s="30">
        <v>368919944</v>
      </c>
      <c r="AG59" s="30">
        <f>SUM(AG58+AF59)</f>
        <v>21900811864</v>
      </c>
      <c r="AI59" s="30" t="s">
        <v>939</v>
      </c>
      <c r="AJ59" s="30">
        <v>230136900</v>
      </c>
      <c r="AK59" s="30">
        <f t="shared" si="6"/>
        <v>23934500736</v>
      </c>
      <c r="AM59" s="30" t="s">
        <v>990</v>
      </c>
      <c r="AN59" s="9">
        <v>301368982</v>
      </c>
      <c r="AO59" s="9">
        <f t="shared" si="20"/>
        <v>21106238981</v>
      </c>
      <c r="AQ59" s="30" t="s">
        <v>1038</v>
      </c>
      <c r="AR59" s="9">
        <v>191928108</v>
      </c>
      <c r="AS59" s="9">
        <f t="shared" si="8"/>
        <v>15732189283</v>
      </c>
      <c r="AU59" s="68" t="s">
        <v>1087</v>
      </c>
      <c r="AV59" s="9">
        <v>264378596</v>
      </c>
      <c r="AW59" s="39">
        <f t="shared" si="11"/>
        <v>20825710970</v>
      </c>
      <c r="AY59" s="66" t="s">
        <v>1139</v>
      </c>
      <c r="AZ59" s="39">
        <v>378510336</v>
      </c>
      <c r="BA59" s="30">
        <f t="shared" si="12"/>
        <v>16450736806</v>
      </c>
      <c r="BC59" s="5" t="s">
        <v>1188</v>
      </c>
      <c r="BD59" s="30">
        <v>129157809</v>
      </c>
      <c r="BE59" s="30">
        <f t="shared" si="13"/>
        <v>11438789389</v>
      </c>
      <c r="BG59" s="5" t="s">
        <v>706</v>
      </c>
      <c r="BH59" s="30">
        <v>40347498</v>
      </c>
      <c r="BI59" s="30">
        <f t="shared" si="14"/>
        <v>1855274897</v>
      </c>
      <c r="BJ59" s="8">
        <v>2.9353</v>
      </c>
      <c r="BL59" s="5" t="s">
        <v>456</v>
      </c>
      <c r="BM59" s="6">
        <v>21226517</v>
      </c>
      <c r="BN59" s="6">
        <f t="shared" si="9"/>
        <v>1857587564</v>
      </c>
      <c r="BO59" s="9">
        <v>19171000.000000004</v>
      </c>
      <c r="BP59" s="8">
        <v>2.9042</v>
      </c>
      <c r="BR59" s="5" t="s">
        <v>204</v>
      </c>
      <c r="BS59" s="6">
        <v>24718224</v>
      </c>
      <c r="BT59" s="6">
        <f t="shared" si="15"/>
        <v>1239243416</v>
      </c>
      <c r="BU59" s="9">
        <v>4870000</v>
      </c>
      <c r="BV59" s="10">
        <v>3.137</v>
      </c>
      <c r="BW59" s="23"/>
      <c r="BX59" s="5" t="s">
        <v>55</v>
      </c>
      <c r="BY59" s="6">
        <v>16291086.45</v>
      </c>
      <c r="BZ59" s="6">
        <f t="shared" si="16"/>
        <v>1747086298.99</v>
      </c>
      <c r="CA59" s="9">
        <v>28800000</v>
      </c>
      <c r="CB59" s="10">
        <v>3.615</v>
      </c>
    </row>
    <row r="60" spans="7:80" ht="15.75">
      <c r="G60" s="222"/>
      <c r="H60" s="211"/>
      <c r="I60" s="223"/>
      <c r="K60" s="177" t="s">
        <v>1456</v>
      </c>
      <c r="L60" s="174">
        <v>129468758</v>
      </c>
      <c r="M60" s="174">
        <f t="shared" si="17"/>
        <v>21008793631</v>
      </c>
      <c r="O60" s="192" t="s">
        <v>1404</v>
      </c>
      <c r="P60" s="178">
        <v>318046923</v>
      </c>
      <c r="Q60" s="174">
        <f t="shared" si="25"/>
        <v>23156903546</v>
      </c>
      <c r="S60" s="159" t="s">
        <v>1348</v>
      </c>
      <c r="T60" s="169">
        <v>71951710</v>
      </c>
      <c r="U60" s="167">
        <f t="shared" si="22"/>
        <v>17973355312</v>
      </c>
      <c r="W60" s="30" t="s">
        <v>1296</v>
      </c>
      <c r="X60" s="30">
        <v>349008168</v>
      </c>
      <c r="Y60" s="30">
        <f t="shared" si="3"/>
        <v>23067083344</v>
      </c>
      <c r="AA60" s="30" t="s">
        <v>1244</v>
      </c>
      <c r="AB60" s="30">
        <v>275005443</v>
      </c>
      <c r="AC60" s="30">
        <f t="shared" si="19"/>
        <v>22504298741</v>
      </c>
      <c r="AE60" s="30" t="s">
        <v>890</v>
      </c>
      <c r="AF60" s="30">
        <v>411888520</v>
      </c>
      <c r="AG60" s="30">
        <f t="shared" si="24"/>
        <v>22312700384</v>
      </c>
      <c r="AI60" s="30" t="s">
        <v>940</v>
      </c>
      <c r="AJ60" s="30">
        <v>397010210</v>
      </c>
      <c r="AK60" s="30">
        <f t="shared" si="6"/>
        <v>24331510946</v>
      </c>
      <c r="AM60" s="30" t="s">
        <v>991</v>
      </c>
      <c r="AN60" s="9">
        <v>358714870</v>
      </c>
      <c r="AO60" s="9">
        <f t="shared" si="20"/>
        <v>21464953851</v>
      </c>
      <c r="AQ60" s="30" t="s">
        <v>1039</v>
      </c>
      <c r="AR60" s="9">
        <v>174615171</v>
      </c>
      <c r="AS60" s="9">
        <f t="shared" si="8"/>
        <v>15906804454</v>
      </c>
      <c r="AU60" s="68" t="s">
        <v>1088</v>
      </c>
      <c r="AV60" s="6">
        <v>218454935</v>
      </c>
      <c r="AW60" s="39">
        <f t="shared" si="11"/>
        <v>21044165905</v>
      </c>
      <c r="AY60" s="66" t="s">
        <v>1140</v>
      </c>
      <c r="AZ60" s="39">
        <v>322325050</v>
      </c>
      <c r="BA60" s="30">
        <f t="shared" si="12"/>
        <v>16773061856</v>
      </c>
      <c r="BC60" s="5" t="s">
        <v>1189</v>
      </c>
      <c r="BD60" s="30">
        <v>243590223</v>
      </c>
      <c r="BE60" s="30">
        <f t="shared" si="13"/>
        <v>11682379612</v>
      </c>
      <c r="BG60" s="5" t="s">
        <v>707</v>
      </c>
      <c r="BH60" s="30">
        <v>56402362</v>
      </c>
      <c r="BI60" s="30">
        <f t="shared" si="14"/>
        <v>1911677259</v>
      </c>
      <c r="BJ60" s="8">
        <v>2.9232</v>
      </c>
      <c r="BL60" s="5" t="s">
        <v>457</v>
      </c>
      <c r="BM60" s="6">
        <v>30299918</v>
      </c>
      <c r="BN60" s="6">
        <f t="shared" si="9"/>
        <v>1887887482</v>
      </c>
      <c r="BO60" s="9">
        <v>21190000</v>
      </c>
      <c r="BP60" s="8">
        <v>2.9182</v>
      </c>
      <c r="BR60" s="5" t="s">
        <v>205</v>
      </c>
      <c r="BS60" s="6">
        <v>37647546</v>
      </c>
      <c r="BT60" s="6">
        <f t="shared" si="15"/>
        <v>1276890962</v>
      </c>
      <c r="BU60" s="9">
        <v>1780000</v>
      </c>
      <c r="BV60" s="10">
        <v>3.1133</v>
      </c>
      <c r="BW60" s="23"/>
      <c r="BX60" s="5" t="s">
        <v>56</v>
      </c>
      <c r="BY60" s="6">
        <v>20488872</v>
      </c>
      <c r="BZ60" s="6">
        <f t="shared" si="16"/>
        <v>1767575170.99</v>
      </c>
      <c r="CA60" s="9">
        <v>50000000</v>
      </c>
      <c r="CB60" s="10">
        <v>3.6163</v>
      </c>
    </row>
    <row r="61" spans="7:80" ht="15.75">
      <c r="G61" s="222"/>
      <c r="H61" s="211"/>
      <c r="I61" s="223"/>
      <c r="K61" s="177" t="s">
        <v>1457</v>
      </c>
      <c r="L61" s="174">
        <v>390290452</v>
      </c>
      <c r="M61" s="174">
        <f t="shared" si="17"/>
        <v>21399084083</v>
      </c>
      <c r="O61" s="177" t="s">
        <v>1405</v>
      </c>
      <c r="P61" s="178">
        <v>511580124</v>
      </c>
      <c r="Q61" s="174">
        <f t="shared" si="25"/>
        <v>23668483670</v>
      </c>
      <c r="S61" s="159" t="s">
        <v>1349</v>
      </c>
      <c r="T61" s="169">
        <v>481445975</v>
      </c>
      <c r="U61" s="167">
        <f t="shared" si="22"/>
        <v>18454801287</v>
      </c>
      <c r="W61" s="30" t="s">
        <v>1297</v>
      </c>
      <c r="X61" s="30">
        <v>501699085</v>
      </c>
      <c r="Y61" s="30">
        <f t="shared" si="3"/>
        <v>23568782429</v>
      </c>
      <c r="AA61" s="30" t="s">
        <v>1245</v>
      </c>
      <c r="AB61" s="30">
        <v>427732537</v>
      </c>
      <c r="AC61" s="30">
        <f t="shared" si="19"/>
        <v>22932031278</v>
      </c>
      <c r="AE61" s="30" t="s">
        <v>891</v>
      </c>
      <c r="AF61" s="30">
        <v>428953883</v>
      </c>
      <c r="AG61" s="30">
        <f t="shared" si="24"/>
        <v>22741654267</v>
      </c>
      <c r="AI61" s="30" t="s">
        <v>941</v>
      </c>
      <c r="AJ61" s="30">
        <v>409668352</v>
      </c>
      <c r="AK61" s="30">
        <f t="shared" si="6"/>
        <v>24741179298</v>
      </c>
      <c r="AM61" s="30" t="s">
        <v>992</v>
      </c>
      <c r="AN61" s="9">
        <v>392474034</v>
      </c>
      <c r="AO61" s="9">
        <f t="shared" si="20"/>
        <v>21857427885</v>
      </c>
      <c r="AQ61" s="30" t="s">
        <v>1040</v>
      </c>
      <c r="AR61" s="9">
        <v>136309498</v>
      </c>
      <c r="AS61" s="9">
        <f t="shared" si="8"/>
        <v>16043113952</v>
      </c>
      <c r="AU61" s="68" t="s">
        <v>1089</v>
      </c>
      <c r="AV61" s="9">
        <v>393964276</v>
      </c>
      <c r="AW61" s="39">
        <f t="shared" si="11"/>
        <v>21438130181</v>
      </c>
      <c r="AY61" s="66" t="s">
        <v>1141</v>
      </c>
      <c r="AZ61" s="39">
        <v>501922101</v>
      </c>
      <c r="BA61" s="30">
        <f t="shared" si="12"/>
        <v>17274983957</v>
      </c>
      <c r="BC61" s="5" t="s">
        <v>1190</v>
      </c>
      <c r="BD61" s="30">
        <v>314528332</v>
      </c>
      <c r="BE61" s="30">
        <f t="shared" si="13"/>
        <v>11996907944</v>
      </c>
      <c r="BG61" s="5" t="s">
        <v>708</v>
      </c>
      <c r="BH61" s="30">
        <v>48221214</v>
      </c>
      <c r="BI61" s="30">
        <f t="shared" si="14"/>
        <v>1959898473</v>
      </c>
      <c r="BJ61" s="8">
        <v>2.9183</v>
      </c>
      <c r="BL61" s="5" t="s">
        <v>458</v>
      </c>
      <c r="BM61" s="6">
        <v>48730820</v>
      </c>
      <c r="BN61" s="6">
        <f t="shared" si="9"/>
        <v>1936618302</v>
      </c>
      <c r="BO61" s="9">
        <v>19201000.000000004</v>
      </c>
      <c r="BP61" s="8">
        <v>2.912</v>
      </c>
      <c r="BR61" s="5" t="s">
        <v>206</v>
      </c>
      <c r="BS61" s="6">
        <v>26315059</v>
      </c>
      <c r="BT61" s="6">
        <f t="shared" si="15"/>
        <v>1303206021</v>
      </c>
      <c r="BU61" s="9">
        <v>-1760000</v>
      </c>
      <c r="BV61" s="10">
        <v>3.1078</v>
      </c>
      <c r="BW61" s="23"/>
      <c r="BX61" s="5" t="s">
        <v>57</v>
      </c>
      <c r="BY61" s="6">
        <v>27234755</v>
      </c>
      <c r="BZ61" s="6">
        <f t="shared" si="16"/>
        <v>1794809925.99</v>
      </c>
      <c r="CA61" s="9">
        <v>47300000</v>
      </c>
      <c r="CB61" s="10">
        <v>3.6208</v>
      </c>
    </row>
    <row r="62" spans="7:80" ht="16.5" thickBot="1">
      <c r="G62" s="222"/>
      <c r="H62" s="211"/>
      <c r="I62" s="223"/>
      <c r="K62" s="44"/>
      <c r="L62" s="44"/>
      <c r="M62" s="44"/>
      <c r="O62" s="177"/>
      <c r="P62" s="179"/>
      <c r="Q62" s="174"/>
      <c r="S62" s="170" t="s">
        <v>1350</v>
      </c>
      <c r="T62" s="169"/>
      <c r="U62" s="167"/>
      <c r="W62" s="30"/>
      <c r="X62" s="30"/>
      <c r="Y62" s="30"/>
      <c r="AA62" s="30"/>
      <c r="AB62" s="30"/>
      <c r="AC62" s="30"/>
      <c r="AE62" s="127"/>
      <c r="AF62" s="127"/>
      <c r="AG62" s="127"/>
      <c r="AI62" s="127"/>
      <c r="AJ62" s="127"/>
      <c r="AK62" s="127"/>
      <c r="AM62" s="127"/>
      <c r="AN62" s="40"/>
      <c r="AO62" s="40"/>
      <c r="AQ62" s="127"/>
      <c r="AR62" s="40"/>
      <c r="AS62" s="40"/>
      <c r="AU62" s="68"/>
      <c r="AV62" s="9"/>
      <c r="AW62" s="39"/>
      <c r="AY62" s="40"/>
      <c r="AZ62" s="38"/>
      <c r="BA62" s="127"/>
      <c r="BC62" s="37"/>
      <c r="BD62" s="127"/>
      <c r="BE62" s="127"/>
      <c r="BG62" s="5"/>
      <c r="BH62" s="30"/>
      <c r="BI62" s="30"/>
      <c r="BJ62" s="8"/>
      <c r="BL62" s="5"/>
      <c r="BM62" s="6"/>
      <c r="BN62" s="6"/>
      <c r="BO62" s="9"/>
      <c r="BP62" s="8"/>
      <c r="BR62" s="5"/>
      <c r="BS62" s="6"/>
      <c r="BT62" s="6"/>
      <c r="BU62" s="9"/>
      <c r="BV62" s="10"/>
      <c r="BW62" s="23"/>
      <c r="BX62" s="5"/>
      <c r="BY62" s="6"/>
      <c r="BZ62" s="6"/>
      <c r="CA62" s="9"/>
      <c r="CB62" s="10"/>
    </row>
    <row r="63" spans="7:80" ht="16.5" thickBot="1">
      <c r="G63" s="228"/>
      <c r="H63" s="229"/>
      <c r="I63" s="230"/>
      <c r="K63" s="57"/>
      <c r="L63" s="57"/>
      <c r="M63" s="57"/>
      <c r="O63" s="193"/>
      <c r="P63" s="194"/>
      <c r="Q63" s="195"/>
      <c r="T63" s="171">
        <v>752345316</v>
      </c>
      <c r="U63" s="172" t="e">
        <f>SUM(#REF!+T63)</f>
        <v>#REF!</v>
      </c>
      <c r="W63" s="72" t="s">
        <v>1298</v>
      </c>
      <c r="X63" s="72">
        <v>364847326</v>
      </c>
      <c r="Y63" s="72" t="e">
        <f>SUM(#REF!+X63)</f>
        <v>#REF!</v>
      </c>
      <c r="AA63" s="72" t="s">
        <v>1246</v>
      </c>
      <c r="AB63" s="72">
        <v>46960778</v>
      </c>
      <c r="AC63" s="72" t="e">
        <f>SUM(#REF!+AB63)</f>
        <v>#REF!</v>
      </c>
      <c r="AE63" s="127"/>
      <c r="AF63" s="127"/>
      <c r="AG63" s="127"/>
      <c r="AI63" s="127"/>
      <c r="AJ63" s="127"/>
      <c r="AK63" s="127"/>
      <c r="AM63" s="127"/>
      <c r="AN63" s="40"/>
      <c r="AO63" s="40"/>
      <c r="AQ63" s="127"/>
      <c r="AR63" s="40"/>
      <c r="AS63" s="40"/>
      <c r="AU63" s="68"/>
      <c r="AV63" s="9"/>
      <c r="AW63" s="39"/>
      <c r="AY63" s="40"/>
      <c r="AZ63" s="38"/>
      <c r="BA63" s="127"/>
      <c r="BC63" s="37"/>
      <c r="BD63" s="127"/>
      <c r="BE63" s="127"/>
      <c r="BG63" s="5"/>
      <c r="BH63" s="30"/>
      <c r="BI63" s="30"/>
      <c r="BJ63" s="8"/>
      <c r="BL63" s="5"/>
      <c r="BM63" s="6"/>
      <c r="BN63" s="6"/>
      <c r="BO63" s="9"/>
      <c r="BP63" s="8"/>
      <c r="BR63" s="5"/>
      <c r="BS63" s="6"/>
      <c r="BT63" s="6"/>
      <c r="BU63" s="9"/>
      <c r="BV63" s="10"/>
      <c r="BW63" s="23"/>
      <c r="BX63" s="5"/>
      <c r="BY63" s="6"/>
      <c r="BZ63" s="6"/>
      <c r="CA63" s="9"/>
      <c r="CB63" s="10"/>
    </row>
    <row r="64" spans="23:80" ht="15.75">
      <c r="W64" s="127"/>
      <c r="X64" s="127"/>
      <c r="Y64" s="127"/>
      <c r="AA64" s="127"/>
      <c r="AB64" s="127"/>
      <c r="AC64" s="127"/>
      <c r="AE64" s="127"/>
      <c r="AF64" s="127"/>
      <c r="AG64" s="127"/>
      <c r="AI64" s="127"/>
      <c r="AJ64" s="127"/>
      <c r="AK64" s="127"/>
      <c r="AM64" s="127"/>
      <c r="AN64" s="40"/>
      <c r="AO64" s="40"/>
      <c r="AQ64" s="127"/>
      <c r="AR64" s="40"/>
      <c r="AS64" s="40"/>
      <c r="AU64" s="68"/>
      <c r="AV64" s="9"/>
      <c r="AW64" s="39"/>
      <c r="AY64" s="40"/>
      <c r="AZ64" s="38"/>
      <c r="BA64" s="127"/>
      <c r="BC64" s="37"/>
      <c r="BD64" s="127"/>
      <c r="BE64" s="127"/>
      <c r="BG64" s="5"/>
      <c r="BH64" s="30"/>
      <c r="BI64" s="30"/>
      <c r="BJ64" s="8"/>
      <c r="BL64" s="5"/>
      <c r="BM64" s="6"/>
      <c r="BN64" s="6"/>
      <c r="BO64" s="9"/>
      <c r="BP64" s="8"/>
      <c r="BR64" s="5"/>
      <c r="BS64" s="6"/>
      <c r="BT64" s="6"/>
      <c r="BU64" s="9"/>
      <c r="BV64" s="10"/>
      <c r="BW64" s="23"/>
      <c r="BX64" s="5"/>
      <c r="BY64" s="6"/>
      <c r="BZ64" s="6"/>
      <c r="CA64" s="9"/>
      <c r="CB64" s="10"/>
    </row>
    <row r="65" spans="47:80" ht="16.5" thickBot="1">
      <c r="AU65" s="69" t="s">
        <v>1090</v>
      </c>
      <c r="AV65" s="70">
        <v>280371254</v>
      </c>
      <c r="AW65" s="71" t="e">
        <f>+AV65+#REF!</f>
        <v>#REF!</v>
      </c>
      <c r="BG65" s="5" t="s">
        <v>709</v>
      </c>
      <c r="BH65" s="30">
        <v>56486434</v>
      </c>
      <c r="BI65" s="30" t="e">
        <f>+BH65+#REF!</f>
        <v>#REF!</v>
      </c>
      <c r="BJ65" s="8">
        <v>2.923</v>
      </c>
      <c r="BL65" s="5" t="s">
        <v>459</v>
      </c>
      <c r="BM65" s="6">
        <v>38041306</v>
      </c>
      <c r="BN65" s="6" t="e">
        <f>+BM65+#REF!</f>
        <v>#REF!</v>
      </c>
      <c r="BO65" s="9">
        <v>20072000.000000004</v>
      </c>
      <c r="BP65" s="8">
        <v>2.9027</v>
      </c>
      <c r="BR65" s="5" t="s">
        <v>207</v>
      </c>
      <c r="BS65" s="6">
        <v>42736067</v>
      </c>
      <c r="BT65" s="6" t="e">
        <f>+BS65+#REF!</f>
        <v>#REF!</v>
      </c>
      <c r="BU65" s="9">
        <v>18900000</v>
      </c>
      <c r="BV65" s="10">
        <v>3.1</v>
      </c>
      <c r="BW65" s="23"/>
      <c r="BX65" s="5" t="s">
        <v>58</v>
      </c>
      <c r="BY65" s="6">
        <v>38609477</v>
      </c>
      <c r="BZ65" s="6" t="e">
        <f>+#REF!+BY65</f>
        <v>#REF!</v>
      </c>
      <c r="CA65" s="9">
        <v>50700000</v>
      </c>
      <c r="CB65" s="10">
        <v>3.6408</v>
      </c>
    </row>
    <row r="66" spans="7:80" ht="18" customHeight="1">
      <c r="G66" t="s">
        <v>1199</v>
      </c>
      <c r="K66" t="s">
        <v>1199</v>
      </c>
      <c r="O66" t="s">
        <v>1199</v>
      </c>
      <c r="S66" t="s">
        <v>1199</v>
      </c>
      <c r="W66" t="s">
        <v>1199</v>
      </c>
      <c r="AA66" t="s">
        <v>1199</v>
      </c>
      <c r="AE66" t="s">
        <v>1199</v>
      </c>
      <c r="AI66" t="s">
        <v>1199</v>
      </c>
      <c r="AM66" t="s">
        <v>1199</v>
      </c>
      <c r="AQ66" t="s">
        <v>1199</v>
      </c>
      <c r="AY66" t="s">
        <v>1199</v>
      </c>
      <c r="BC66" t="s">
        <v>1199</v>
      </c>
      <c r="BG66" s="5" t="s">
        <v>710</v>
      </c>
      <c r="BH66" s="30">
        <v>29864119</v>
      </c>
      <c r="BI66" s="30" t="e">
        <f t="shared" si="14"/>
        <v>#REF!</v>
      </c>
      <c r="BJ66" s="8">
        <v>2.92</v>
      </c>
      <c r="BL66" s="5" t="s">
        <v>460</v>
      </c>
      <c r="BM66" s="6">
        <v>33952737</v>
      </c>
      <c r="BN66" s="6" t="e">
        <f t="shared" si="9"/>
        <v>#REF!</v>
      </c>
      <c r="BO66" s="9">
        <v>20131000.000000004</v>
      </c>
      <c r="BP66" s="8">
        <v>2.8932</v>
      </c>
      <c r="BR66" s="5" t="s">
        <v>208</v>
      </c>
      <c r="BS66" s="6">
        <v>41529378</v>
      </c>
      <c r="BT66" s="6" t="e">
        <f t="shared" si="15"/>
        <v>#REF!</v>
      </c>
      <c r="BU66" s="9">
        <v>11970000</v>
      </c>
      <c r="BV66" s="10">
        <v>3.0655</v>
      </c>
      <c r="BW66" s="23"/>
      <c r="BX66" s="5" t="s">
        <v>59</v>
      </c>
      <c r="BY66" s="6">
        <v>25722909</v>
      </c>
      <c r="BZ66" s="6" t="e">
        <f t="shared" si="16"/>
        <v>#REF!</v>
      </c>
      <c r="CA66" s="9">
        <v>40400000</v>
      </c>
      <c r="CB66" s="10">
        <v>3.6367</v>
      </c>
    </row>
    <row r="67" spans="47:80" ht="15.75">
      <c r="AU67" t="s">
        <v>1199</v>
      </c>
      <c r="BG67" s="5" t="s">
        <v>711</v>
      </c>
      <c r="BH67" s="30">
        <v>57464959</v>
      </c>
      <c r="BI67" s="30" t="e">
        <f t="shared" si="14"/>
        <v>#REF!</v>
      </c>
      <c r="BJ67" s="8">
        <v>2.9145</v>
      </c>
      <c r="BL67" s="5" t="s">
        <v>461</v>
      </c>
      <c r="BM67" s="6">
        <v>37312577</v>
      </c>
      <c r="BN67" s="6" t="e">
        <f t="shared" si="9"/>
        <v>#REF!</v>
      </c>
      <c r="BO67" s="9">
        <v>20253000.000000004</v>
      </c>
      <c r="BP67" s="8">
        <v>2.8832</v>
      </c>
      <c r="BR67" s="5" t="s">
        <v>209</v>
      </c>
      <c r="BS67" s="6">
        <v>28853594</v>
      </c>
      <c r="BT67" s="6" t="e">
        <f t="shared" si="15"/>
        <v>#REF!</v>
      </c>
      <c r="BU67" s="9">
        <v>-3360000</v>
      </c>
      <c r="BV67" s="10">
        <v>3.0192</v>
      </c>
      <c r="BW67" s="23"/>
      <c r="BX67" s="5" t="s">
        <v>60</v>
      </c>
      <c r="BY67" s="6">
        <v>29553460</v>
      </c>
      <c r="BZ67" s="6" t="e">
        <f t="shared" si="16"/>
        <v>#REF!</v>
      </c>
      <c r="CA67" s="9">
        <v>51000000</v>
      </c>
      <c r="CB67" s="10">
        <v>3.62</v>
      </c>
    </row>
    <row r="68" spans="59:80" ht="15.75">
      <c r="BG68" s="5" t="s">
        <v>712</v>
      </c>
      <c r="BH68" s="30">
        <v>33359188</v>
      </c>
      <c r="BI68" s="30" t="e">
        <f t="shared" si="14"/>
        <v>#REF!</v>
      </c>
      <c r="BJ68" s="8">
        <v>2.9163</v>
      </c>
      <c r="BL68" s="5" t="s">
        <v>462</v>
      </c>
      <c r="BM68" s="6">
        <v>41034972</v>
      </c>
      <c r="BN68" s="6" t="e">
        <f t="shared" si="9"/>
        <v>#REF!</v>
      </c>
      <c r="BO68" s="9">
        <v>20066999.999999996</v>
      </c>
      <c r="BP68" s="8">
        <v>2.8825</v>
      </c>
      <c r="BR68" s="5" t="s">
        <v>210</v>
      </c>
      <c r="BS68" s="6">
        <v>34299190</v>
      </c>
      <c r="BT68" s="6" t="e">
        <f t="shared" si="15"/>
        <v>#REF!</v>
      </c>
      <c r="BU68" s="9">
        <v>23040000</v>
      </c>
      <c r="BV68" s="10">
        <v>3.0195</v>
      </c>
      <c r="BW68" s="23"/>
      <c r="BX68" s="5" t="s">
        <v>61</v>
      </c>
      <c r="BY68" s="6">
        <v>34260755</v>
      </c>
      <c r="BZ68" s="6" t="e">
        <f t="shared" si="16"/>
        <v>#REF!</v>
      </c>
      <c r="CA68" s="9">
        <v>70500000</v>
      </c>
      <c r="CB68" s="10">
        <v>3.6108</v>
      </c>
    </row>
    <row r="69" spans="59:80" ht="15.75">
      <c r="BG69" s="5" t="s">
        <v>713</v>
      </c>
      <c r="BH69" s="30">
        <v>57150412</v>
      </c>
      <c r="BI69" s="30" t="e">
        <f t="shared" si="14"/>
        <v>#REF!</v>
      </c>
      <c r="BJ69" s="8">
        <v>2.9142</v>
      </c>
      <c r="BL69" s="5" t="s">
        <v>463</v>
      </c>
      <c r="BM69" s="6">
        <v>47877350</v>
      </c>
      <c r="BN69" s="6" t="e">
        <f t="shared" si="9"/>
        <v>#REF!</v>
      </c>
      <c r="BO69" s="9">
        <v>24432000.000000004</v>
      </c>
      <c r="BP69" s="8">
        <v>2.8667</v>
      </c>
      <c r="BR69" s="5" t="s">
        <v>211</v>
      </c>
      <c r="BS69" s="6">
        <v>25958556</v>
      </c>
      <c r="BT69" s="6" t="e">
        <f t="shared" si="15"/>
        <v>#REF!</v>
      </c>
      <c r="BU69" s="9">
        <v>1060000</v>
      </c>
      <c r="BV69" s="10">
        <v>3.0357</v>
      </c>
      <c r="BW69" s="23"/>
      <c r="BX69" s="5" t="s">
        <v>62</v>
      </c>
      <c r="BY69" s="6">
        <v>46718630</v>
      </c>
      <c r="BZ69" s="6" t="e">
        <f t="shared" si="16"/>
        <v>#REF!</v>
      </c>
      <c r="CA69" s="9">
        <v>56300000</v>
      </c>
      <c r="CB69" s="10">
        <v>3.6325</v>
      </c>
    </row>
    <row r="70" spans="16:80" ht="15.75">
      <c r="P70" s="178"/>
      <c r="BG70" s="5" t="s">
        <v>714</v>
      </c>
      <c r="BH70" s="30">
        <v>29825904</v>
      </c>
      <c r="BI70" s="30" t="e">
        <f t="shared" si="14"/>
        <v>#REF!</v>
      </c>
      <c r="BJ70" s="8">
        <v>2.9165</v>
      </c>
      <c r="BL70" s="5" t="s">
        <v>464</v>
      </c>
      <c r="BM70" s="6">
        <v>41408411</v>
      </c>
      <c r="BN70" s="6" t="e">
        <f t="shared" si="9"/>
        <v>#REF!</v>
      </c>
      <c r="BO70" s="9">
        <v>25381000.000000004</v>
      </c>
      <c r="BP70" s="8">
        <v>2.8658</v>
      </c>
      <c r="BR70" s="5" t="s">
        <v>212</v>
      </c>
      <c r="BS70" s="6">
        <v>32342714</v>
      </c>
      <c r="BT70" s="6" t="e">
        <f t="shared" si="15"/>
        <v>#REF!</v>
      </c>
      <c r="BU70" s="9">
        <v>21230000</v>
      </c>
      <c r="BV70" s="10">
        <v>3.0088</v>
      </c>
      <c r="BW70" s="23"/>
      <c r="BX70" s="5" t="s">
        <v>63</v>
      </c>
      <c r="BY70" s="6">
        <v>44257270</v>
      </c>
      <c r="BZ70" s="6" t="e">
        <f t="shared" si="16"/>
        <v>#REF!</v>
      </c>
      <c r="CA70" s="9">
        <v>70400000</v>
      </c>
      <c r="CB70" s="10">
        <v>3.6417</v>
      </c>
    </row>
    <row r="71" spans="16:80" ht="15.75">
      <c r="P71" s="179"/>
      <c r="BG71" s="5" t="s">
        <v>715</v>
      </c>
      <c r="BH71" s="30">
        <v>43500007</v>
      </c>
      <c r="BI71" s="30" t="e">
        <f t="shared" si="14"/>
        <v>#REF!</v>
      </c>
      <c r="BJ71" s="8">
        <v>2.9188</v>
      </c>
      <c r="BL71" s="5" t="s">
        <v>465</v>
      </c>
      <c r="BM71" s="6">
        <v>35487134</v>
      </c>
      <c r="BN71" s="6" t="e">
        <f t="shared" si="9"/>
        <v>#REF!</v>
      </c>
      <c r="BO71" s="9">
        <v>25771000</v>
      </c>
      <c r="BP71" s="8">
        <v>2.8752</v>
      </c>
      <c r="BR71" s="5" t="s">
        <v>213</v>
      </c>
      <c r="BS71" s="6">
        <v>51557933</v>
      </c>
      <c r="BT71" s="6" t="e">
        <f t="shared" si="15"/>
        <v>#REF!</v>
      </c>
      <c r="BU71" s="9">
        <v>19070000</v>
      </c>
      <c r="BV71" s="10">
        <v>2.9417</v>
      </c>
      <c r="BW71" s="23"/>
      <c r="BX71" s="5" t="s">
        <v>64</v>
      </c>
      <c r="BY71" s="6">
        <v>35100861.9</v>
      </c>
      <c r="BZ71" s="6" t="e">
        <f t="shared" si="16"/>
        <v>#REF!</v>
      </c>
      <c r="CA71" s="9">
        <v>70100000</v>
      </c>
      <c r="CB71" s="10">
        <v>3.6392</v>
      </c>
    </row>
    <row r="72" spans="16:80" ht="15.75">
      <c r="P72" s="179"/>
      <c r="BG72" s="5" t="s">
        <v>716</v>
      </c>
      <c r="BH72" s="30">
        <v>65540585</v>
      </c>
      <c r="BI72" s="30" t="e">
        <f t="shared" si="14"/>
        <v>#REF!</v>
      </c>
      <c r="BJ72" s="8">
        <v>2.9222</v>
      </c>
      <c r="BL72" s="5" t="s">
        <v>466</v>
      </c>
      <c r="BM72" s="6">
        <v>37201549</v>
      </c>
      <c r="BN72" s="6" t="e">
        <f t="shared" si="9"/>
        <v>#REF!</v>
      </c>
      <c r="BO72" s="9">
        <v>24567999.999999996</v>
      </c>
      <c r="BP72" s="8">
        <v>2.8818</v>
      </c>
      <c r="BR72" s="5" t="s">
        <v>214</v>
      </c>
      <c r="BS72" s="6">
        <v>45190638</v>
      </c>
      <c r="BT72" s="6" t="e">
        <f t="shared" si="15"/>
        <v>#REF!</v>
      </c>
      <c r="BU72" s="9">
        <v>17230000</v>
      </c>
      <c r="BV72" s="10">
        <v>2.9012</v>
      </c>
      <c r="BW72" s="23"/>
      <c r="BX72" s="5" t="s">
        <v>65</v>
      </c>
      <c r="BY72" s="6">
        <v>32314248</v>
      </c>
      <c r="BZ72" s="6" t="e">
        <f t="shared" si="16"/>
        <v>#REF!</v>
      </c>
      <c r="CA72" s="9">
        <v>55200000</v>
      </c>
      <c r="CB72" s="10">
        <v>3.63</v>
      </c>
    </row>
    <row r="73" spans="16:80" ht="15.75">
      <c r="P73" s="179"/>
      <c r="BG73" s="5" t="s">
        <v>717</v>
      </c>
      <c r="BH73" s="30">
        <v>47016226</v>
      </c>
      <c r="BI73" s="30" t="e">
        <f t="shared" si="14"/>
        <v>#REF!</v>
      </c>
      <c r="BJ73" s="8">
        <v>2.9163</v>
      </c>
      <c r="BL73" s="5" t="s">
        <v>467</v>
      </c>
      <c r="BM73" s="6">
        <v>54032455</v>
      </c>
      <c r="BN73" s="6" t="e">
        <f t="shared" si="9"/>
        <v>#REF!</v>
      </c>
      <c r="BO73" s="9">
        <v>24212000</v>
      </c>
      <c r="BP73" s="8">
        <v>2.8782</v>
      </c>
      <c r="BR73" s="5" t="s">
        <v>215</v>
      </c>
      <c r="BS73" s="6">
        <v>37758087</v>
      </c>
      <c r="BT73" s="6" t="e">
        <f t="shared" si="15"/>
        <v>#REF!</v>
      </c>
      <c r="BU73" s="9">
        <v>19920000</v>
      </c>
      <c r="BV73" s="10">
        <v>2.871</v>
      </c>
      <c r="BW73" s="23"/>
      <c r="BX73" s="5" t="s">
        <v>66</v>
      </c>
      <c r="BY73" s="6">
        <v>20541588</v>
      </c>
      <c r="BZ73" s="6" t="e">
        <f t="shared" si="16"/>
        <v>#REF!</v>
      </c>
      <c r="CA73" s="9">
        <v>42400000</v>
      </c>
      <c r="CB73" s="10">
        <v>3.5983</v>
      </c>
    </row>
    <row r="74" spans="16:80" ht="15.75">
      <c r="P74" s="179"/>
      <c r="BG74" s="5" t="s">
        <v>718</v>
      </c>
      <c r="BH74" s="30">
        <v>65926199</v>
      </c>
      <c r="BI74" s="30" t="e">
        <f t="shared" si="14"/>
        <v>#REF!</v>
      </c>
      <c r="BJ74" s="8">
        <v>2.9233</v>
      </c>
      <c r="BL74" s="5" t="s">
        <v>468</v>
      </c>
      <c r="BM74" s="6">
        <v>37211987</v>
      </c>
      <c r="BN74" s="6" t="e">
        <f t="shared" si="9"/>
        <v>#REF!</v>
      </c>
      <c r="BO74" s="9">
        <v>30402000</v>
      </c>
      <c r="BP74" s="8">
        <v>2.884</v>
      </c>
      <c r="BR74" s="5" t="s">
        <v>216</v>
      </c>
      <c r="BS74" s="6">
        <v>48276823</v>
      </c>
      <c r="BT74" s="6" t="e">
        <f t="shared" si="15"/>
        <v>#REF!</v>
      </c>
      <c r="BU74" s="9">
        <v>1480000</v>
      </c>
      <c r="BV74" s="10">
        <v>2.9625</v>
      </c>
      <c r="BW74" s="23"/>
      <c r="BX74" s="5" t="s">
        <v>67</v>
      </c>
      <c r="BY74" s="6">
        <v>34795964</v>
      </c>
      <c r="BZ74" s="6" t="e">
        <f t="shared" si="16"/>
        <v>#REF!</v>
      </c>
      <c r="CA74" s="9">
        <v>59800000</v>
      </c>
      <c r="CB74" s="10">
        <v>3.5817</v>
      </c>
    </row>
    <row r="75" spans="16:80" ht="15.75">
      <c r="P75" s="191"/>
      <c r="BG75" s="5" t="s">
        <v>719</v>
      </c>
      <c r="BH75" s="30">
        <v>39574071</v>
      </c>
      <c r="BI75" s="30" t="e">
        <f t="shared" si="14"/>
        <v>#REF!</v>
      </c>
      <c r="BJ75" s="8">
        <v>2.9188</v>
      </c>
      <c r="BL75" s="5" t="s">
        <v>469</v>
      </c>
      <c r="BM75" s="6">
        <v>49039207</v>
      </c>
      <c r="BN75" s="6" t="e">
        <f t="shared" si="9"/>
        <v>#REF!</v>
      </c>
      <c r="BO75" s="9">
        <v>30287000</v>
      </c>
      <c r="BP75" s="8">
        <v>2.865</v>
      </c>
      <c r="BR75" s="5" t="s">
        <v>217</v>
      </c>
      <c r="BS75" s="6">
        <v>24320584</v>
      </c>
      <c r="BT75" s="6" t="e">
        <f t="shared" si="15"/>
        <v>#REF!</v>
      </c>
      <c r="BU75" s="9">
        <v>3150000</v>
      </c>
      <c r="BV75" s="10">
        <v>2.9792</v>
      </c>
      <c r="BW75" s="23"/>
      <c r="BX75" s="5" t="s">
        <v>68</v>
      </c>
      <c r="BY75" s="6">
        <v>31114676.340000004</v>
      </c>
      <c r="BZ75" s="6" t="e">
        <f t="shared" si="16"/>
        <v>#REF!</v>
      </c>
      <c r="CA75" s="9">
        <v>53900000</v>
      </c>
      <c r="CB75" s="10">
        <v>3.6042</v>
      </c>
    </row>
    <row r="76" spans="59:80" ht="15.75">
      <c r="BG76" s="5" t="s">
        <v>720</v>
      </c>
      <c r="BH76" s="30">
        <v>32737027</v>
      </c>
      <c r="BI76" s="30" t="e">
        <f t="shared" si="14"/>
        <v>#REF!</v>
      </c>
      <c r="BJ76" s="8">
        <v>2.9187</v>
      </c>
      <c r="BL76" s="5" t="s">
        <v>470</v>
      </c>
      <c r="BM76" s="6">
        <v>56680679</v>
      </c>
      <c r="BN76" s="6" t="e">
        <f t="shared" si="9"/>
        <v>#REF!</v>
      </c>
      <c r="BO76" s="9">
        <v>29602000.000000004</v>
      </c>
      <c r="BP76" s="8">
        <v>2.855</v>
      </c>
      <c r="BR76" s="5" t="s">
        <v>218</v>
      </c>
      <c r="BS76" s="6">
        <v>26720498</v>
      </c>
      <c r="BT76" s="6" t="e">
        <f t="shared" si="15"/>
        <v>#REF!</v>
      </c>
      <c r="BU76" s="9">
        <v>8810000</v>
      </c>
      <c r="BV76" s="10">
        <v>2.9243</v>
      </c>
      <c r="BW76" s="23"/>
      <c r="BX76" s="5" t="s">
        <v>69</v>
      </c>
      <c r="BY76" s="6">
        <v>17883663</v>
      </c>
      <c r="BZ76" s="6" t="e">
        <f t="shared" si="16"/>
        <v>#REF!</v>
      </c>
      <c r="CA76" s="9">
        <v>29800000</v>
      </c>
      <c r="CB76" s="10">
        <v>3.6183</v>
      </c>
    </row>
    <row r="77" spans="59:80" ht="15.75">
      <c r="BG77" s="5" t="s">
        <v>721</v>
      </c>
      <c r="BH77" s="30">
        <v>26349468</v>
      </c>
      <c r="BI77" s="30" t="e">
        <f t="shared" si="14"/>
        <v>#REF!</v>
      </c>
      <c r="BJ77" s="8">
        <v>2.9158</v>
      </c>
      <c r="BL77" s="5" t="s">
        <v>471</v>
      </c>
      <c r="BM77" s="6">
        <v>49106623</v>
      </c>
      <c r="BN77" s="6" t="e">
        <f t="shared" si="9"/>
        <v>#REF!</v>
      </c>
      <c r="BO77" s="9">
        <v>35150999.99999999</v>
      </c>
      <c r="BP77" s="8">
        <v>2.8522</v>
      </c>
      <c r="BR77" s="5" t="s">
        <v>219</v>
      </c>
      <c r="BS77" s="6">
        <v>48220866</v>
      </c>
      <c r="BT77" s="6" t="e">
        <f t="shared" si="15"/>
        <v>#REF!</v>
      </c>
      <c r="BU77" s="9">
        <v>32790000</v>
      </c>
      <c r="BV77" s="10">
        <v>2.9</v>
      </c>
      <c r="BW77" s="23"/>
      <c r="BX77" s="5" t="s">
        <v>70</v>
      </c>
      <c r="BY77" s="6">
        <v>24516126</v>
      </c>
      <c r="BZ77" s="6" t="e">
        <f t="shared" si="16"/>
        <v>#REF!</v>
      </c>
      <c r="CA77" s="9">
        <v>49000000</v>
      </c>
      <c r="CB77" s="10">
        <v>3.6258</v>
      </c>
    </row>
    <row r="78" spans="59:80" ht="15.75">
      <c r="BG78" s="5" t="s">
        <v>722</v>
      </c>
      <c r="BH78" s="30">
        <v>41673225</v>
      </c>
      <c r="BI78" s="30" t="e">
        <f t="shared" si="14"/>
        <v>#REF!</v>
      </c>
      <c r="BJ78" s="8">
        <v>2.9067</v>
      </c>
      <c r="BL78" s="5" t="s">
        <v>472</v>
      </c>
      <c r="BM78" s="6">
        <v>64339312</v>
      </c>
      <c r="BN78" s="6" t="e">
        <f aca="true" t="shared" si="26" ref="BN78:BN141">+BM78+BN77</f>
        <v>#REF!</v>
      </c>
      <c r="BO78" s="9">
        <v>34980000</v>
      </c>
      <c r="BP78" s="8">
        <v>2.8457</v>
      </c>
      <c r="BR78" s="5" t="s">
        <v>220</v>
      </c>
      <c r="BS78" s="6">
        <v>29176605</v>
      </c>
      <c r="BT78" s="6" t="e">
        <f t="shared" si="15"/>
        <v>#REF!</v>
      </c>
      <c r="BU78" s="9">
        <v>2640000</v>
      </c>
      <c r="BV78" s="10">
        <v>2.9022</v>
      </c>
      <c r="BW78" s="23"/>
      <c r="BX78" s="5" t="s">
        <v>71</v>
      </c>
      <c r="BY78" s="6">
        <v>21562635</v>
      </c>
      <c r="BZ78" s="6" t="e">
        <f t="shared" si="16"/>
        <v>#REF!</v>
      </c>
      <c r="CA78" s="9">
        <v>36200000</v>
      </c>
      <c r="CB78" s="10">
        <v>3.605</v>
      </c>
    </row>
    <row r="79" spans="59:80" ht="15.75">
      <c r="BG79" s="5" t="s">
        <v>723</v>
      </c>
      <c r="BH79" s="30">
        <v>55653572</v>
      </c>
      <c r="BI79" s="30" t="e">
        <f aca="true" t="shared" si="27" ref="BI79:BI142">+BH79+BI78</f>
        <v>#REF!</v>
      </c>
      <c r="BJ79" s="8">
        <v>2.8925</v>
      </c>
      <c r="BL79" s="5" t="s">
        <v>473</v>
      </c>
      <c r="BM79" s="6">
        <v>60157523</v>
      </c>
      <c r="BN79" s="6" t="e">
        <f t="shared" si="26"/>
        <v>#REF!</v>
      </c>
      <c r="BO79" s="9">
        <v>35501000</v>
      </c>
      <c r="BP79" s="8">
        <v>2.8445</v>
      </c>
      <c r="BR79" s="5" t="s">
        <v>221</v>
      </c>
      <c r="BS79" s="6">
        <v>28603596</v>
      </c>
      <c r="BT79" s="6" t="e">
        <f aca="true" t="shared" si="28" ref="BT79:BT142">+BS79+BT78</f>
        <v>#REF!</v>
      </c>
      <c r="BU79" s="9">
        <v>10880000</v>
      </c>
      <c r="BV79" s="10">
        <v>2.8932</v>
      </c>
      <c r="BW79" s="23"/>
      <c r="BX79" s="5" t="s">
        <v>72</v>
      </c>
      <c r="BY79" s="6">
        <v>17961035</v>
      </c>
      <c r="BZ79" s="6" t="e">
        <f aca="true" t="shared" si="29" ref="BZ79:BZ142">+BZ78+BY79</f>
        <v>#REF!</v>
      </c>
      <c r="CA79" s="9">
        <v>36300000</v>
      </c>
      <c r="CB79" s="10">
        <v>3.6117</v>
      </c>
    </row>
    <row r="80" spans="59:80" ht="15.75">
      <c r="BG80" s="5" t="s">
        <v>724</v>
      </c>
      <c r="BH80" s="30">
        <v>65296823</v>
      </c>
      <c r="BI80" s="30" t="e">
        <f t="shared" si="27"/>
        <v>#REF!</v>
      </c>
      <c r="BJ80" s="8">
        <v>2.8938</v>
      </c>
      <c r="BL80" s="5" t="s">
        <v>474</v>
      </c>
      <c r="BM80" s="6">
        <v>62886873</v>
      </c>
      <c r="BN80" s="6" t="e">
        <f t="shared" si="26"/>
        <v>#REF!</v>
      </c>
      <c r="BO80" s="9">
        <v>42379000</v>
      </c>
      <c r="BP80" s="8">
        <v>2.8108</v>
      </c>
      <c r="BR80" s="5" t="s">
        <v>222</v>
      </c>
      <c r="BS80" s="6">
        <v>36101761</v>
      </c>
      <c r="BT80" s="6" t="e">
        <f t="shared" si="28"/>
        <v>#REF!</v>
      </c>
      <c r="BU80" s="9">
        <v>6080000</v>
      </c>
      <c r="BV80" s="10">
        <v>2.9092</v>
      </c>
      <c r="BW80" s="23"/>
      <c r="BX80" s="5" t="s">
        <v>73</v>
      </c>
      <c r="BY80" s="6">
        <v>39506996.25000001</v>
      </c>
      <c r="BZ80" s="6" t="e">
        <f t="shared" si="29"/>
        <v>#REF!</v>
      </c>
      <c r="CA80" s="9">
        <v>70700000</v>
      </c>
      <c r="CB80" s="10">
        <v>3.625</v>
      </c>
    </row>
    <row r="81" spans="59:80" ht="15.75">
      <c r="BG81" s="5" t="s">
        <v>725</v>
      </c>
      <c r="BH81" s="30">
        <v>29413680</v>
      </c>
      <c r="BI81" s="30" t="e">
        <f t="shared" si="27"/>
        <v>#REF!</v>
      </c>
      <c r="BJ81" s="8">
        <v>2.8927</v>
      </c>
      <c r="BL81" s="5" t="s">
        <v>475</v>
      </c>
      <c r="BM81" s="6">
        <v>51979940</v>
      </c>
      <c r="BN81" s="6" t="e">
        <f t="shared" si="26"/>
        <v>#REF!</v>
      </c>
      <c r="BO81" s="9">
        <v>42001000</v>
      </c>
      <c r="BP81" s="8">
        <v>2.8037</v>
      </c>
      <c r="BR81" s="5" t="s">
        <v>223</v>
      </c>
      <c r="BS81" s="6">
        <v>37301557</v>
      </c>
      <c r="BT81" s="6" t="e">
        <f t="shared" si="28"/>
        <v>#REF!</v>
      </c>
      <c r="BU81" s="9">
        <v>3140000</v>
      </c>
      <c r="BV81" s="10">
        <v>2.9187</v>
      </c>
      <c r="BW81" s="23"/>
      <c r="BX81" s="5" t="s">
        <v>74</v>
      </c>
      <c r="BY81" s="6">
        <v>12901031</v>
      </c>
      <c r="BZ81" s="6" t="e">
        <f t="shared" si="29"/>
        <v>#REF!</v>
      </c>
      <c r="CA81" s="9">
        <v>22100000</v>
      </c>
      <c r="CB81" s="10">
        <v>3.628</v>
      </c>
    </row>
    <row r="82" spans="59:80" ht="15.75">
      <c r="BG82" s="5" t="s">
        <v>726</v>
      </c>
      <c r="BH82" s="30">
        <v>41089571</v>
      </c>
      <c r="BI82" s="30" t="e">
        <f t="shared" si="27"/>
        <v>#REF!</v>
      </c>
      <c r="BJ82" s="8">
        <v>2.8897</v>
      </c>
      <c r="BL82" s="5" t="s">
        <v>476</v>
      </c>
      <c r="BM82" s="6">
        <v>47315200</v>
      </c>
      <c r="BN82" s="6" t="e">
        <f t="shared" si="26"/>
        <v>#REF!</v>
      </c>
      <c r="BO82" s="9">
        <v>47601000</v>
      </c>
      <c r="BP82" s="8">
        <v>2.8162</v>
      </c>
      <c r="BR82" s="5" t="s">
        <v>224</v>
      </c>
      <c r="BS82" s="6">
        <v>46810140</v>
      </c>
      <c r="BT82" s="6" t="e">
        <f t="shared" si="28"/>
        <v>#REF!</v>
      </c>
      <c r="BU82" s="9">
        <v>21540000</v>
      </c>
      <c r="BV82" s="10">
        <v>2.895</v>
      </c>
      <c r="BW82" s="23"/>
      <c r="BX82" s="5" t="s">
        <v>75</v>
      </c>
      <c r="BY82" s="6">
        <v>28787369</v>
      </c>
      <c r="BZ82" s="6" t="e">
        <f t="shared" si="29"/>
        <v>#REF!</v>
      </c>
      <c r="CA82" s="9">
        <v>47300000</v>
      </c>
      <c r="CB82" s="10">
        <v>3.633</v>
      </c>
    </row>
    <row r="83" spans="59:80" ht="15.75">
      <c r="BG83" s="5" t="s">
        <v>727</v>
      </c>
      <c r="BH83" s="30">
        <v>56324608</v>
      </c>
      <c r="BI83" s="30" t="e">
        <f t="shared" si="27"/>
        <v>#REF!</v>
      </c>
      <c r="BJ83" s="8">
        <v>2.8823</v>
      </c>
      <c r="BL83" s="5" t="s">
        <v>477</v>
      </c>
      <c r="BM83" s="6">
        <v>59392347</v>
      </c>
      <c r="BN83" s="6" t="e">
        <f t="shared" si="26"/>
        <v>#REF!</v>
      </c>
      <c r="BO83" s="9">
        <v>45401000</v>
      </c>
      <c r="BP83" s="8">
        <v>2.8167</v>
      </c>
      <c r="BR83" s="5" t="s">
        <v>225</v>
      </c>
      <c r="BS83" s="6">
        <v>27168624</v>
      </c>
      <c r="BT83" s="6" t="e">
        <f t="shared" si="28"/>
        <v>#REF!</v>
      </c>
      <c r="BU83" s="9">
        <v>16300000</v>
      </c>
      <c r="BV83" s="10">
        <v>2.8897</v>
      </c>
      <c r="BW83" s="23"/>
      <c r="BX83" s="5" t="s">
        <v>76</v>
      </c>
      <c r="BY83" s="6">
        <v>25179731.740000002</v>
      </c>
      <c r="BZ83" s="6" t="e">
        <f t="shared" si="29"/>
        <v>#REF!</v>
      </c>
      <c r="CA83" s="9">
        <v>68600000</v>
      </c>
      <c r="CB83" s="10">
        <v>3.6368</v>
      </c>
    </row>
    <row r="84" spans="59:80" ht="15.75">
      <c r="BG84" s="5" t="s">
        <v>728</v>
      </c>
      <c r="BH84" s="30">
        <v>70287822</v>
      </c>
      <c r="BI84" s="30" t="e">
        <f t="shared" si="27"/>
        <v>#REF!</v>
      </c>
      <c r="BJ84" s="8">
        <v>2.8838</v>
      </c>
      <c r="BL84" s="5" t="s">
        <v>478</v>
      </c>
      <c r="BM84" s="6">
        <v>53256458</v>
      </c>
      <c r="BN84" s="6" t="e">
        <f t="shared" si="26"/>
        <v>#REF!</v>
      </c>
      <c r="BO84" s="9">
        <v>45050999.99999999</v>
      </c>
      <c r="BP84" s="8">
        <v>2.8142</v>
      </c>
      <c r="BR84" s="5" t="s">
        <v>226</v>
      </c>
      <c r="BS84" s="6">
        <v>60217218</v>
      </c>
      <c r="BT84" s="6" t="e">
        <f t="shared" si="28"/>
        <v>#REF!</v>
      </c>
      <c r="BU84" s="9">
        <v>4320000</v>
      </c>
      <c r="BV84" s="10">
        <v>2.924</v>
      </c>
      <c r="BW84" s="23"/>
      <c r="BX84" s="5" t="s">
        <v>77</v>
      </c>
      <c r="BY84" s="6">
        <v>35302815</v>
      </c>
      <c r="BZ84" s="6" t="e">
        <f t="shared" si="29"/>
        <v>#REF!</v>
      </c>
      <c r="CA84" s="9">
        <v>82000000</v>
      </c>
      <c r="CB84" s="10">
        <v>3.6247</v>
      </c>
    </row>
    <row r="85" spans="59:80" ht="15.75">
      <c r="BG85" s="5" t="s">
        <v>729</v>
      </c>
      <c r="BH85" s="30">
        <v>58766202</v>
      </c>
      <c r="BI85" s="30" t="e">
        <f t="shared" si="27"/>
        <v>#REF!</v>
      </c>
      <c r="BJ85" s="8">
        <v>2.8938</v>
      </c>
      <c r="BL85" s="5" t="s">
        <v>479</v>
      </c>
      <c r="BM85" s="6">
        <v>60634741</v>
      </c>
      <c r="BN85" s="6" t="e">
        <f t="shared" si="26"/>
        <v>#REF!</v>
      </c>
      <c r="BO85" s="9">
        <v>43450999.99999999</v>
      </c>
      <c r="BP85" s="8">
        <v>2.8195</v>
      </c>
      <c r="BR85" s="5" t="s">
        <v>227</v>
      </c>
      <c r="BS85" s="6">
        <v>49107001</v>
      </c>
      <c r="BT85" s="6" t="e">
        <f t="shared" si="28"/>
        <v>#REF!</v>
      </c>
      <c r="BU85" s="9">
        <v>1570000</v>
      </c>
      <c r="BV85" s="10">
        <v>2.959</v>
      </c>
      <c r="BW85" s="23"/>
      <c r="BX85" s="5" t="s">
        <v>78</v>
      </c>
      <c r="BY85" s="6">
        <v>39107064</v>
      </c>
      <c r="BZ85" s="6" t="e">
        <f t="shared" si="29"/>
        <v>#REF!</v>
      </c>
      <c r="CA85" s="9">
        <v>72800000</v>
      </c>
      <c r="CB85" s="10">
        <v>3.6092</v>
      </c>
    </row>
    <row r="86" spans="59:80" ht="15.75">
      <c r="BG86" s="5" t="s">
        <v>730</v>
      </c>
      <c r="BH86" s="30">
        <v>34854688</v>
      </c>
      <c r="BI86" s="30" t="e">
        <f t="shared" si="27"/>
        <v>#REF!</v>
      </c>
      <c r="BJ86" s="8">
        <v>2.9012</v>
      </c>
      <c r="BL86" s="5" t="s">
        <v>480</v>
      </c>
      <c r="BM86" s="6">
        <v>55228179</v>
      </c>
      <c r="BN86" s="6" t="e">
        <f t="shared" si="26"/>
        <v>#REF!</v>
      </c>
      <c r="BO86" s="9">
        <v>45843000</v>
      </c>
      <c r="BP86" s="8">
        <v>2.823</v>
      </c>
      <c r="BR86" s="5" t="s">
        <v>228</v>
      </c>
      <c r="BS86" s="6">
        <v>39732272</v>
      </c>
      <c r="BT86" s="6" t="e">
        <f t="shared" si="28"/>
        <v>#REF!</v>
      </c>
      <c r="BU86" s="9">
        <v>2240000</v>
      </c>
      <c r="BV86" s="10">
        <v>2.9377</v>
      </c>
      <c r="BW86" s="23"/>
      <c r="BX86" s="5" t="s">
        <v>79</v>
      </c>
      <c r="BY86" s="6">
        <v>45080626</v>
      </c>
      <c r="BZ86" s="6" t="e">
        <f t="shared" si="29"/>
        <v>#REF!</v>
      </c>
      <c r="CA86" s="9">
        <v>72300000</v>
      </c>
      <c r="CB86" s="10">
        <v>3.6092</v>
      </c>
    </row>
    <row r="87" spans="59:80" ht="15.75">
      <c r="BG87" s="5" t="s">
        <v>731</v>
      </c>
      <c r="BH87" s="30">
        <v>62079651</v>
      </c>
      <c r="BI87" s="30" t="e">
        <f t="shared" si="27"/>
        <v>#REF!</v>
      </c>
      <c r="BJ87" s="8">
        <v>2.8983</v>
      </c>
      <c r="BL87" s="5" t="s">
        <v>481</v>
      </c>
      <c r="BM87" s="6">
        <v>49445788</v>
      </c>
      <c r="BN87" s="6" t="e">
        <f t="shared" si="26"/>
        <v>#REF!</v>
      </c>
      <c r="BO87" s="9">
        <v>46710999.99999999</v>
      </c>
      <c r="BP87" s="8">
        <v>2.8355</v>
      </c>
      <c r="BR87" s="5" t="s">
        <v>229</v>
      </c>
      <c r="BS87" s="6">
        <v>45420465</v>
      </c>
      <c r="BT87" s="6" t="e">
        <f t="shared" si="28"/>
        <v>#REF!</v>
      </c>
      <c r="BU87" s="9">
        <v>9220000</v>
      </c>
      <c r="BV87" s="10">
        <v>2.8953</v>
      </c>
      <c r="BW87" s="23"/>
      <c r="BX87" s="5" t="s">
        <v>80</v>
      </c>
      <c r="BY87" s="6">
        <v>36282141</v>
      </c>
      <c r="BZ87" s="6" t="e">
        <f t="shared" si="29"/>
        <v>#REF!</v>
      </c>
      <c r="CA87" s="9">
        <v>59800000</v>
      </c>
      <c r="CB87" s="10">
        <v>3.6183</v>
      </c>
    </row>
    <row r="88" spans="59:80" ht="15.75">
      <c r="BG88" s="5" t="s">
        <v>732</v>
      </c>
      <c r="BH88" s="30">
        <v>74321331</v>
      </c>
      <c r="BI88" s="30" t="e">
        <f t="shared" si="27"/>
        <v>#REF!</v>
      </c>
      <c r="BJ88" s="8">
        <v>2.9025</v>
      </c>
      <c r="BL88" s="5" t="s">
        <v>482</v>
      </c>
      <c r="BM88" s="6">
        <v>53891844</v>
      </c>
      <c r="BN88" s="6" t="e">
        <f t="shared" si="26"/>
        <v>#REF!</v>
      </c>
      <c r="BO88" s="9">
        <v>43501000</v>
      </c>
      <c r="BP88" s="8">
        <v>2.8518</v>
      </c>
      <c r="BR88" s="5" t="s">
        <v>230</v>
      </c>
      <c r="BS88" s="6">
        <v>57803538</v>
      </c>
      <c r="BT88" s="6" t="e">
        <f t="shared" si="28"/>
        <v>#REF!</v>
      </c>
      <c r="BU88" s="9">
        <v>40780000</v>
      </c>
      <c r="BV88" s="10">
        <v>2.8552</v>
      </c>
      <c r="BW88" s="23"/>
      <c r="BX88" s="5" t="s">
        <v>81</v>
      </c>
      <c r="BY88" s="6">
        <v>35106993</v>
      </c>
      <c r="BZ88" s="6" t="e">
        <f t="shared" si="29"/>
        <v>#REF!</v>
      </c>
      <c r="CA88" s="9">
        <v>55400000</v>
      </c>
      <c r="CB88" s="10">
        <v>3.61</v>
      </c>
    </row>
    <row r="89" spans="59:80" ht="15.75">
      <c r="BG89" s="5" t="s">
        <v>733</v>
      </c>
      <c r="BH89" s="30">
        <v>44040679</v>
      </c>
      <c r="BI89" s="30" t="e">
        <f t="shared" si="27"/>
        <v>#REF!</v>
      </c>
      <c r="BJ89" s="8">
        <v>2.9002</v>
      </c>
      <c r="BL89" s="5" t="s">
        <v>483</v>
      </c>
      <c r="BM89" s="6">
        <v>53080452</v>
      </c>
      <c r="BN89" s="6" t="e">
        <f t="shared" si="26"/>
        <v>#REF!</v>
      </c>
      <c r="BO89" s="9">
        <v>47073000</v>
      </c>
      <c r="BP89" s="8">
        <v>2.8633</v>
      </c>
      <c r="BR89" s="5" t="s">
        <v>231</v>
      </c>
      <c r="BS89" s="6">
        <v>69660373</v>
      </c>
      <c r="BT89" s="6" t="e">
        <f t="shared" si="28"/>
        <v>#REF!</v>
      </c>
      <c r="BU89" s="9">
        <v>47890000</v>
      </c>
      <c r="BV89" s="10">
        <v>2.8378</v>
      </c>
      <c r="BW89" s="23"/>
      <c r="BX89" s="5" t="s">
        <v>82</v>
      </c>
      <c r="BY89" s="6">
        <v>28822405</v>
      </c>
      <c r="BZ89" s="6" t="e">
        <f t="shared" si="29"/>
        <v>#REF!</v>
      </c>
      <c r="CA89" s="9">
        <v>48500000</v>
      </c>
      <c r="CB89" s="10">
        <v>3.6237</v>
      </c>
    </row>
    <row r="90" spans="59:80" ht="15.75">
      <c r="BG90" s="5" t="s">
        <v>734</v>
      </c>
      <c r="BH90" s="30">
        <v>73204307</v>
      </c>
      <c r="BI90" s="30" t="e">
        <f t="shared" si="27"/>
        <v>#REF!</v>
      </c>
      <c r="BJ90" s="8">
        <v>2.9012</v>
      </c>
      <c r="BL90" s="5" t="s">
        <v>484</v>
      </c>
      <c r="BM90" s="6">
        <v>68602526</v>
      </c>
      <c r="BN90" s="6" t="e">
        <f t="shared" si="26"/>
        <v>#REF!</v>
      </c>
      <c r="BO90" s="9">
        <v>43318377.81198615</v>
      </c>
      <c r="BP90" s="8">
        <v>2.8583</v>
      </c>
      <c r="BR90" s="5" t="s">
        <v>232</v>
      </c>
      <c r="BS90" s="6">
        <v>38806109</v>
      </c>
      <c r="BT90" s="6" t="e">
        <f t="shared" si="28"/>
        <v>#REF!</v>
      </c>
      <c r="BU90" s="9">
        <v>9440000</v>
      </c>
      <c r="BV90" s="10">
        <v>2.852</v>
      </c>
      <c r="BW90" s="23"/>
      <c r="BX90" s="5" t="s">
        <v>83</v>
      </c>
      <c r="BY90" s="6">
        <v>17974540</v>
      </c>
      <c r="BZ90" s="6" t="e">
        <f t="shared" si="29"/>
        <v>#REF!</v>
      </c>
      <c r="CA90" s="9">
        <v>40600000</v>
      </c>
      <c r="CB90" s="10">
        <v>3.6297</v>
      </c>
    </row>
    <row r="91" spans="59:80" ht="15.75">
      <c r="BG91" s="5" t="s">
        <v>735</v>
      </c>
      <c r="BH91" s="30">
        <v>53855437</v>
      </c>
      <c r="BI91" s="30" t="e">
        <f t="shared" si="27"/>
        <v>#REF!</v>
      </c>
      <c r="BJ91" s="8">
        <v>2.9013</v>
      </c>
      <c r="BL91" s="5" t="s">
        <v>485</v>
      </c>
      <c r="BM91" s="6">
        <v>63673048</v>
      </c>
      <c r="BN91" s="6" t="e">
        <f t="shared" si="26"/>
        <v>#REF!</v>
      </c>
      <c r="BO91" s="9">
        <v>47571000.00000001</v>
      </c>
      <c r="BP91" s="8">
        <v>2.8407</v>
      </c>
      <c r="BR91" s="5" t="s">
        <v>233</v>
      </c>
      <c r="BS91" s="6">
        <v>55547327</v>
      </c>
      <c r="BT91" s="6" t="e">
        <f t="shared" si="28"/>
        <v>#REF!</v>
      </c>
      <c r="BU91" s="9">
        <v>10370000</v>
      </c>
      <c r="BV91" s="10">
        <v>2.8752</v>
      </c>
      <c r="BW91" s="23"/>
      <c r="BX91" s="5" t="s">
        <v>84</v>
      </c>
      <c r="BY91" s="6">
        <v>34647529</v>
      </c>
      <c r="BZ91" s="6" t="e">
        <f t="shared" si="29"/>
        <v>#REF!</v>
      </c>
      <c r="CA91" s="9">
        <v>59100000</v>
      </c>
      <c r="CB91" s="10">
        <v>3.6393</v>
      </c>
    </row>
    <row r="92" spans="59:80" ht="15.75">
      <c r="BG92" s="5" t="s">
        <v>736</v>
      </c>
      <c r="BH92" s="30">
        <v>36575560</v>
      </c>
      <c r="BI92" s="30" t="e">
        <f t="shared" si="27"/>
        <v>#REF!</v>
      </c>
      <c r="BJ92" s="8">
        <v>2.9002</v>
      </c>
      <c r="BL92" s="5" t="s">
        <v>486</v>
      </c>
      <c r="BM92" s="6">
        <v>62005520</v>
      </c>
      <c r="BN92" s="6" t="e">
        <f t="shared" si="26"/>
        <v>#REF!</v>
      </c>
      <c r="BO92" s="9">
        <v>44778999.99999999</v>
      </c>
      <c r="BP92" s="8">
        <v>2.8298</v>
      </c>
      <c r="BR92" s="5" t="s">
        <v>234</v>
      </c>
      <c r="BS92" s="11">
        <v>67275934</v>
      </c>
      <c r="BT92" s="6" t="e">
        <f t="shared" si="28"/>
        <v>#REF!</v>
      </c>
      <c r="BU92" s="9">
        <v>25700000</v>
      </c>
      <c r="BV92" s="10">
        <v>2.8602</v>
      </c>
      <c r="BW92" s="23"/>
      <c r="BX92" s="5" t="s">
        <v>85</v>
      </c>
      <c r="BY92" s="6">
        <v>26705121</v>
      </c>
      <c r="BZ92" s="6" t="e">
        <f t="shared" si="29"/>
        <v>#REF!</v>
      </c>
      <c r="CA92" s="9">
        <v>53300000</v>
      </c>
      <c r="CB92" s="10">
        <v>3.6342</v>
      </c>
    </row>
    <row r="93" spans="59:80" ht="15.75">
      <c r="BG93" s="5" t="s">
        <v>737</v>
      </c>
      <c r="BH93" s="30">
        <v>54823069</v>
      </c>
      <c r="BI93" s="30" t="e">
        <f t="shared" si="27"/>
        <v>#REF!</v>
      </c>
      <c r="BJ93" s="8">
        <v>2.8982</v>
      </c>
      <c r="BL93" s="5" t="s">
        <v>487</v>
      </c>
      <c r="BM93" s="6">
        <v>69181373</v>
      </c>
      <c r="BN93" s="6" t="e">
        <f t="shared" si="26"/>
        <v>#REF!</v>
      </c>
      <c r="BO93" s="9">
        <v>50355999.999999985</v>
      </c>
      <c r="BP93" s="8">
        <v>2.8483</v>
      </c>
      <c r="BR93" s="5" t="s">
        <v>235</v>
      </c>
      <c r="BS93" s="6">
        <v>37805776</v>
      </c>
      <c r="BT93" s="6" t="e">
        <f t="shared" si="28"/>
        <v>#REF!</v>
      </c>
      <c r="BU93" s="9">
        <v>45680000</v>
      </c>
      <c r="BV93" s="10">
        <v>2.8547</v>
      </c>
      <c r="BW93" s="23"/>
      <c r="BX93" s="5" t="s">
        <v>86</v>
      </c>
      <c r="BY93" s="6">
        <v>17392207</v>
      </c>
      <c r="BZ93" s="6" t="e">
        <f t="shared" si="29"/>
        <v>#REF!</v>
      </c>
      <c r="CA93" s="9">
        <v>37800000</v>
      </c>
      <c r="CB93" s="10">
        <v>3.6317</v>
      </c>
    </row>
    <row r="94" spans="59:80" ht="15.75">
      <c r="BG94" s="5" t="s">
        <v>738</v>
      </c>
      <c r="BH94" s="30">
        <v>94483511</v>
      </c>
      <c r="BI94" s="30" t="e">
        <f t="shared" si="27"/>
        <v>#REF!</v>
      </c>
      <c r="BJ94" s="8">
        <v>2.9037</v>
      </c>
      <c r="BL94" s="5" t="s">
        <v>488</v>
      </c>
      <c r="BM94" s="6">
        <v>79555317</v>
      </c>
      <c r="BN94" s="6" t="e">
        <f t="shared" si="26"/>
        <v>#REF!</v>
      </c>
      <c r="BO94" s="9">
        <v>44215538.999999985</v>
      </c>
      <c r="BP94" s="8">
        <v>2.863</v>
      </c>
      <c r="BR94" s="5" t="s">
        <v>236</v>
      </c>
      <c r="BS94" s="6">
        <v>40949425</v>
      </c>
      <c r="BT94" s="6" t="e">
        <f t="shared" si="28"/>
        <v>#REF!</v>
      </c>
      <c r="BU94" s="9">
        <v>47220000</v>
      </c>
      <c r="BV94" s="10">
        <v>2.8295</v>
      </c>
      <c r="BW94" s="23"/>
      <c r="BX94" s="5" t="s">
        <v>87</v>
      </c>
      <c r="BY94" s="6">
        <v>27566348</v>
      </c>
      <c r="BZ94" s="6" t="e">
        <f t="shared" si="29"/>
        <v>#REF!</v>
      </c>
      <c r="CA94" s="9">
        <v>43500000</v>
      </c>
      <c r="CB94" s="10">
        <v>3.6508</v>
      </c>
    </row>
    <row r="95" spans="59:80" ht="15.75">
      <c r="BG95" s="5" t="s">
        <v>739</v>
      </c>
      <c r="BH95" s="30">
        <v>123233165</v>
      </c>
      <c r="BI95" s="30" t="e">
        <f t="shared" si="27"/>
        <v>#REF!</v>
      </c>
      <c r="BJ95" s="8">
        <v>2.9133</v>
      </c>
      <c r="BL95" s="5" t="s">
        <v>489</v>
      </c>
      <c r="BM95" s="6">
        <v>70644570</v>
      </c>
      <c r="BN95" s="6" t="e">
        <f t="shared" si="26"/>
        <v>#REF!</v>
      </c>
      <c r="BO95" s="9">
        <v>45834100</v>
      </c>
      <c r="BP95" s="8">
        <v>2.8452</v>
      </c>
      <c r="BR95" s="5" t="s">
        <v>237</v>
      </c>
      <c r="BS95" s="6">
        <v>70006671</v>
      </c>
      <c r="BT95" s="6" t="e">
        <f t="shared" si="28"/>
        <v>#REF!</v>
      </c>
      <c r="BU95" s="9">
        <v>94540000</v>
      </c>
      <c r="BV95" s="10">
        <v>2.7947</v>
      </c>
      <c r="BW95" s="23"/>
      <c r="BX95" s="5" t="s">
        <v>88</v>
      </c>
      <c r="BY95" s="6">
        <v>20893436</v>
      </c>
      <c r="BZ95" s="6" t="e">
        <f t="shared" si="29"/>
        <v>#REF!</v>
      </c>
      <c r="CA95" s="9">
        <v>61400000</v>
      </c>
      <c r="CB95" s="10">
        <v>3.658</v>
      </c>
    </row>
    <row r="96" spans="59:80" ht="15.75">
      <c r="BG96" s="5" t="s">
        <v>740</v>
      </c>
      <c r="BH96" s="30">
        <v>44689579</v>
      </c>
      <c r="BI96" s="30" t="e">
        <f t="shared" si="27"/>
        <v>#REF!</v>
      </c>
      <c r="BJ96" s="8">
        <v>2.904</v>
      </c>
      <c r="BL96" s="5" t="s">
        <v>490</v>
      </c>
      <c r="BM96" s="6">
        <v>64331627</v>
      </c>
      <c r="BN96" s="6" t="e">
        <f t="shared" si="26"/>
        <v>#REF!</v>
      </c>
      <c r="BO96" s="9">
        <v>44019000</v>
      </c>
      <c r="BP96" s="8">
        <v>2.8438</v>
      </c>
      <c r="BR96" s="5" t="s">
        <v>238</v>
      </c>
      <c r="BS96" s="6">
        <v>49794797</v>
      </c>
      <c r="BT96" s="6" t="e">
        <f t="shared" si="28"/>
        <v>#REF!</v>
      </c>
      <c r="BU96" s="9">
        <v>78770000</v>
      </c>
      <c r="BV96" s="10">
        <v>2.7975</v>
      </c>
      <c r="BW96" s="23"/>
      <c r="BX96" s="5" t="s">
        <v>89</v>
      </c>
      <c r="BY96" s="6">
        <v>33092880</v>
      </c>
      <c r="BZ96" s="6" t="e">
        <f t="shared" si="29"/>
        <v>#REF!</v>
      </c>
      <c r="CA96" s="9">
        <v>64200000</v>
      </c>
      <c r="CB96" s="10">
        <v>3.6492</v>
      </c>
    </row>
    <row r="97" spans="59:80" ht="15.75">
      <c r="BG97" s="5" t="s">
        <v>741</v>
      </c>
      <c r="BH97" s="30">
        <v>62148887</v>
      </c>
      <c r="BI97" s="30" t="e">
        <f t="shared" si="27"/>
        <v>#REF!</v>
      </c>
      <c r="BJ97" s="8">
        <v>2.8968</v>
      </c>
      <c r="BL97" s="5" t="s">
        <v>491</v>
      </c>
      <c r="BM97" s="6">
        <v>56876012</v>
      </c>
      <c r="BN97" s="6" t="e">
        <f t="shared" si="26"/>
        <v>#REF!</v>
      </c>
      <c r="BO97" s="9">
        <v>46019000</v>
      </c>
      <c r="BP97" s="8">
        <v>2.8592</v>
      </c>
      <c r="BR97" s="5" t="s">
        <v>239</v>
      </c>
      <c r="BS97" s="6">
        <v>37330070</v>
      </c>
      <c r="BT97" s="6" t="e">
        <f t="shared" si="28"/>
        <v>#REF!</v>
      </c>
      <c r="BU97" s="9">
        <v>74580000</v>
      </c>
      <c r="BV97" s="10">
        <v>2.7965</v>
      </c>
      <c r="BW97" s="23"/>
      <c r="BX97" s="5" t="s">
        <v>90</v>
      </c>
      <c r="BY97" s="6">
        <v>27867822</v>
      </c>
      <c r="BZ97" s="6" t="e">
        <f t="shared" si="29"/>
        <v>#REF!</v>
      </c>
      <c r="CA97" s="9">
        <v>61000000</v>
      </c>
      <c r="CB97" s="10">
        <v>3.6583</v>
      </c>
    </row>
    <row r="98" spans="59:80" ht="15.75">
      <c r="BG98" s="5" t="s">
        <v>742</v>
      </c>
      <c r="BH98" s="30">
        <v>60654491</v>
      </c>
      <c r="BI98" s="30" t="e">
        <f t="shared" si="27"/>
        <v>#REF!</v>
      </c>
      <c r="BJ98" s="8">
        <v>2.8963</v>
      </c>
      <c r="BL98" s="5" t="s">
        <v>492</v>
      </c>
      <c r="BM98" s="6">
        <v>58862140</v>
      </c>
      <c r="BN98" s="6" t="e">
        <f t="shared" si="26"/>
        <v>#REF!</v>
      </c>
      <c r="BO98" s="9">
        <v>44439495</v>
      </c>
      <c r="BP98" s="8">
        <v>2.864</v>
      </c>
      <c r="BR98" s="5" t="s">
        <v>240</v>
      </c>
      <c r="BS98" s="6">
        <v>41124117</v>
      </c>
      <c r="BT98" s="6" t="e">
        <f t="shared" si="28"/>
        <v>#REF!</v>
      </c>
      <c r="BU98" s="9">
        <v>5500000</v>
      </c>
      <c r="BV98" s="10">
        <v>2.8055</v>
      </c>
      <c r="BW98" s="23"/>
      <c r="BX98" s="5" t="s">
        <v>91</v>
      </c>
      <c r="BY98" s="6">
        <v>31237730</v>
      </c>
      <c r="BZ98" s="6" t="e">
        <f t="shared" si="29"/>
        <v>#REF!</v>
      </c>
      <c r="CA98" s="9">
        <v>51700000</v>
      </c>
      <c r="CB98" s="10">
        <v>3.665</v>
      </c>
    </row>
    <row r="99" spans="59:80" ht="15.75">
      <c r="BG99" s="5" t="s">
        <v>743</v>
      </c>
      <c r="BH99" s="30">
        <v>72512461</v>
      </c>
      <c r="BI99" s="30" t="e">
        <f t="shared" si="27"/>
        <v>#REF!</v>
      </c>
      <c r="BJ99" s="8">
        <v>2.8957</v>
      </c>
      <c r="BL99" s="5" t="s">
        <v>493</v>
      </c>
      <c r="BM99" s="6">
        <v>66052333</v>
      </c>
      <c r="BN99" s="6" t="e">
        <f t="shared" si="26"/>
        <v>#REF!</v>
      </c>
      <c r="BO99" s="9">
        <v>46085000</v>
      </c>
      <c r="BP99" s="8">
        <v>2.8837</v>
      </c>
      <c r="BR99" s="5" t="s">
        <v>241</v>
      </c>
      <c r="BS99" s="6">
        <v>81532256</v>
      </c>
      <c r="BT99" s="6" t="e">
        <f t="shared" si="28"/>
        <v>#REF!</v>
      </c>
      <c r="BU99" s="9">
        <v>142470000</v>
      </c>
      <c r="BV99" s="10">
        <v>2.7683</v>
      </c>
      <c r="BW99" s="23"/>
      <c r="BX99" s="5" t="s">
        <v>92</v>
      </c>
      <c r="BY99" s="6">
        <v>9348865</v>
      </c>
      <c r="BZ99" s="6" t="e">
        <f t="shared" si="29"/>
        <v>#REF!</v>
      </c>
      <c r="CA99" s="9">
        <v>30000000</v>
      </c>
      <c r="CB99" s="10">
        <v>3.6678</v>
      </c>
    </row>
    <row r="100" spans="59:80" ht="15.75">
      <c r="BG100" s="5" t="s">
        <v>744</v>
      </c>
      <c r="BH100" s="30">
        <v>55291109</v>
      </c>
      <c r="BI100" s="30" t="e">
        <f t="shared" si="27"/>
        <v>#REF!</v>
      </c>
      <c r="BJ100" s="8">
        <v>2.897</v>
      </c>
      <c r="BL100" s="5" t="s">
        <v>494</v>
      </c>
      <c r="BM100" s="6">
        <v>90499829</v>
      </c>
      <c r="BN100" s="6" t="e">
        <f t="shared" si="26"/>
        <v>#REF!</v>
      </c>
      <c r="BO100" s="9">
        <v>44431000</v>
      </c>
      <c r="BP100" s="8">
        <v>2.9183</v>
      </c>
      <c r="BR100" s="5" t="s">
        <v>242</v>
      </c>
      <c r="BS100" s="6">
        <v>61729324</v>
      </c>
      <c r="BT100" s="6" t="e">
        <f t="shared" si="28"/>
        <v>#REF!</v>
      </c>
      <c r="BU100" s="9">
        <v>153110000</v>
      </c>
      <c r="BV100" s="10">
        <v>2.7602</v>
      </c>
      <c r="BW100" s="23"/>
      <c r="BX100" s="5" t="s">
        <v>93</v>
      </c>
      <c r="BY100" s="6">
        <v>11209686</v>
      </c>
      <c r="BZ100" s="6" t="e">
        <f t="shared" si="29"/>
        <v>#REF!</v>
      </c>
      <c r="CA100" s="9">
        <v>32200000</v>
      </c>
      <c r="CB100" s="10">
        <v>3.701</v>
      </c>
    </row>
    <row r="101" spans="59:80" ht="15.75">
      <c r="BG101" s="5" t="s">
        <v>745</v>
      </c>
      <c r="BH101" s="30">
        <v>61976417</v>
      </c>
      <c r="BI101" s="30" t="e">
        <f t="shared" si="27"/>
        <v>#REF!</v>
      </c>
      <c r="BJ101" s="8">
        <v>2.897</v>
      </c>
      <c r="BL101" s="5" t="s">
        <v>495</v>
      </c>
      <c r="BM101" s="6">
        <v>62124289</v>
      </c>
      <c r="BN101" s="6" t="e">
        <f t="shared" si="26"/>
        <v>#REF!</v>
      </c>
      <c r="BO101" s="9">
        <v>45162000</v>
      </c>
      <c r="BP101" s="8">
        <v>2.9597</v>
      </c>
      <c r="BR101" s="5" t="s">
        <v>243</v>
      </c>
      <c r="BS101" s="6">
        <v>45816085</v>
      </c>
      <c r="BT101" s="6" t="e">
        <f t="shared" si="28"/>
        <v>#REF!</v>
      </c>
      <c r="BU101" s="9">
        <v>62170000</v>
      </c>
      <c r="BV101" s="10">
        <v>2.774</v>
      </c>
      <c r="BW101" s="23"/>
      <c r="BX101" s="5" t="s">
        <v>94</v>
      </c>
      <c r="BY101" s="6">
        <v>27968540</v>
      </c>
      <c r="BZ101" s="6" t="e">
        <f t="shared" si="29"/>
        <v>#REF!</v>
      </c>
      <c r="CA101" s="9">
        <v>65200000</v>
      </c>
      <c r="CB101" s="10">
        <v>3.7267</v>
      </c>
    </row>
    <row r="102" spans="59:80" ht="15.75">
      <c r="BG102" s="5" t="s">
        <v>746</v>
      </c>
      <c r="BH102" s="30">
        <v>57194061</v>
      </c>
      <c r="BI102" s="30" t="e">
        <f t="shared" si="27"/>
        <v>#REF!</v>
      </c>
      <c r="BJ102" s="8">
        <v>2.8917</v>
      </c>
      <c r="BL102" s="5" t="s">
        <v>496</v>
      </c>
      <c r="BM102" s="6">
        <v>64700159</v>
      </c>
      <c r="BN102" s="6" t="e">
        <f t="shared" si="26"/>
        <v>#REF!</v>
      </c>
      <c r="BO102" s="9">
        <v>45255504</v>
      </c>
      <c r="BP102" s="8">
        <v>2.9143</v>
      </c>
      <c r="BR102" s="5" t="s">
        <v>244</v>
      </c>
      <c r="BS102" s="6">
        <v>99278596</v>
      </c>
      <c r="BT102" s="6" t="e">
        <f t="shared" si="28"/>
        <v>#REF!</v>
      </c>
      <c r="BU102" s="9">
        <v>90810000</v>
      </c>
      <c r="BV102" s="10">
        <v>2.7485</v>
      </c>
      <c r="BW102" s="23"/>
      <c r="BX102" s="5" t="s">
        <v>95</v>
      </c>
      <c r="BY102" s="6">
        <v>16159896</v>
      </c>
      <c r="BZ102" s="6" t="e">
        <f t="shared" si="29"/>
        <v>#REF!</v>
      </c>
      <c r="CA102" s="9">
        <v>55600000</v>
      </c>
      <c r="CB102" s="10">
        <v>3.7417</v>
      </c>
    </row>
    <row r="103" spans="59:80" ht="15.75">
      <c r="BG103" s="5" t="s">
        <v>747</v>
      </c>
      <c r="BH103" s="30">
        <v>50822997</v>
      </c>
      <c r="BI103" s="30" t="e">
        <f t="shared" si="27"/>
        <v>#REF!</v>
      </c>
      <c r="BJ103" s="8">
        <v>2.894</v>
      </c>
      <c r="BL103" s="5" t="s">
        <v>497</v>
      </c>
      <c r="BM103" s="6">
        <v>81887194</v>
      </c>
      <c r="BN103" s="6" t="e">
        <f t="shared" si="26"/>
        <v>#REF!</v>
      </c>
      <c r="BO103" s="9">
        <v>44567192.32</v>
      </c>
      <c r="BP103" s="8">
        <v>2.9098</v>
      </c>
      <c r="BR103" s="5" t="s">
        <v>245</v>
      </c>
      <c r="BS103" s="6">
        <v>35899598</v>
      </c>
      <c r="BT103" s="6" t="e">
        <f t="shared" si="28"/>
        <v>#REF!</v>
      </c>
      <c r="BU103" s="9">
        <v>12760000</v>
      </c>
      <c r="BV103" s="10">
        <v>2.7678</v>
      </c>
      <c r="BW103" s="23"/>
      <c r="BX103" s="5" t="s">
        <v>96</v>
      </c>
      <c r="BY103" s="6">
        <v>35936117</v>
      </c>
      <c r="BZ103" s="6" t="e">
        <f t="shared" si="29"/>
        <v>#REF!</v>
      </c>
      <c r="CA103" s="9">
        <v>69400000</v>
      </c>
      <c r="CB103" s="10">
        <v>3.7608</v>
      </c>
    </row>
    <row r="104" spans="59:80" ht="15.75">
      <c r="BG104" s="5" t="s">
        <v>748</v>
      </c>
      <c r="BH104" s="30">
        <v>46183825</v>
      </c>
      <c r="BI104" s="30" t="e">
        <f t="shared" si="27"/>
        <v>#REF!</v>
      </c>
      <c r="BJ104" s="8">
        <v>2.8965</v>
      </c>
      <c r="BL104" s="5" t="s">
        <v>498</v>
      </c>
      <c r="BM104" s="6">
        <v>69751320</v>
      </c>
      <c r="BN104" s="6" t="e">
        <f t="shared" si="26"/>
        <v>#REF!</v>
      </c>
      <c r="BO104" s="9">
        <v>41693531.00000001</v>
      </c>
      <c r="BP104" s="8">
        <v>2.9278</v>
      </c>
      <c r="BR104" s="5" t="s">
        <v>246</v>
      </c>
      <c r="BS104" s="6">
        <v>52681678</v>
      </c>
      <c r="BT104" s="6" t="e">
        <f t="shared" si="28"/>
        <v>#REF!</v>
      </c>
      <c r="BU104" s="9">
        <v>15730000</v>
      </c>
      <c r="BV104" s="10">
        <v>2.8395</v>
      </c>
      <c r="BW104" s="23"/>
      <c r="BX104" s="5" t="s">
        <v>97</v>
      </c>
      <c r="BY104" s="6">
        <v>42398718</v>
      </c>
      <c r="BZ104" s="6" t="e">
        <f t="shared" si="29"/>
        <v>#REF!</v>
      </c>
      <c r="CA104" s="9">
        <v>76900000</v>
      </c>
      <c r="CB104" s="10">
        <v>3.7508</v>
      </c>
    </row>
    <row r="105" spans="59:80" ht="15.75">
      <c r="BG105" s="5" t="s">
        <v>749</v>
      </c>
      <c r="BH105" s="30">
        <v>49361182</v>
      </c>
      <c r="BI105" s="30" t="e">
        <f t="shared" si="27"/>
        <v>#REF!</v>
      </c>
      <c r="BJ105" s="8">
        <v>2.8968</v>
      </c>
      <c r="BL105" s="5" t="s">
        <v>499</v>
      </c>
      <c r="BM105" s="6">
        <v>88067018</v>
      </c>
      <c r="BN105" s="6" t="e">
        <f t="shared" si="26"/>
        <v>#REF!</v>
      </c>
      <c r="BO105" s="9">
        <v>49144000</v>
      </c>
      <c r="BP105" s="8">
        <v>2.9097</v>
      </c>
      <c r="BR105" s="5" t="s">
        <v>247</v>
      </c>
      <c r="BS105" s="6">
        <v>47364683</v>
      </c>
      <c r="BT105" s="6" t="e">
        <f t="shared" si="28"/>
        <v>#REF!</v>
      </c>
      <c r="BU105" s="9">
        <v>479999.99999999686</v>
      </c>
      <c r="BV105" s="10">
        <v>2.9083</v>
      </c>
      <c r="BW105" s="23"/>
      <c r="BX105" s="5" t="s">
        <v>98</v>
      </c>
      <c r="BY105" s="6">
        <v>28372588</v>
      </c>
      <c r="BZ105" s="6" t="e">
        <f t="shared" si="29"/>
        <v>#REF!</v>
      </c>
      <c r="CA105" s="9">
        <v>51400000</v>
      </c>
      <c r="CB105" s="10">
        <v>3.7397</v>
      </c>
    </row>
    <row r="106" spans="59:80" ht="15.75">
      <c r="BG106" s="5" t="s">
        <v>750</v>
      </c>
      <c r="BH106" s="30">
        <v>56033889</v>
      </c>
      <c r="BI106" s="30" t="e">
        <f t="shared" si="27"/>
        <v>#REF!</v>
      </c>
      <c r="BJ106" s="8">
        <v>2.8857</v>
      </c>
      <c r="BL106" s="5" t="s">
        <v>500</v>
      </c>
      <c r="BM106" s="6">
        <v>74714351</v>
      </c>
      <c r="BN106" s="6" t="e">
        <f t="shared" si="26"/>
        <v>#REF!</v>
      </c>
      <c r="BO106" s="9">
        <v>44610000</v>
      </c>
      <c r="BP106" s="8">
        <v>2.9097</v>
      </c>
      <c r="BR106" s="5" t="s">
        <v>248</v>
      </c>
      <c r="BS106" s="6">
        <v>81695965</v>
      </c>
      <c r="BT106" s="6" t="e">
        <f t="shared" si="28"/>
        <v>#REF!</v>
      </c>
      <c r="BU106" s="9">
        <v>-200000.00000000285</v>
      </c>
      <c r="BV106" s="10">
        <v>2.95</v>
      </c>
      <c r="BW106" s="23"/>
      <c r="BX106" s="5" t="s">
        <v>99</v>
      </c>
      <c r="BY106" s="6">
        <v>23352241</v>
      </c>
      <c r="BZ106" s="6" t="e">
        <f t="shared" si="29"/>
        <v>#REF!</v>
      </c>
      <c r="CA106" s="9">
        <v>53000000</v>
      </c>
      <c r="CB106" s="10">
        <v>3.756</v>
      </c>
    </row>
    <row r="107" spans="59:80" ht="15.75">
      <c r="BG107" s="5" t="s">
        <v>751</v>
      </c>
      <c r="BH107" s="30">
        <v>56317515</v>
      </c>
      <c r="BI107" s="30" t="e">
        <f t="shared" si="27"/>
        <v>#REF!</v>
      </c>
      <c r="BJ107" s="8">
        <v>2.885</v>
      </c>
      <c r="BL107" s="5" t="s">
        <v>501</v>
      </c>
      <c r="BM107" s="6">
        <v>72145369</v>
      </c>
      <c r="BN107" s="6" t="e">
        <f t="shared" si="26"/>
        <v>#REF!</v>
      </c>
      <c r="BO107" s="9">
        <v>45069209</v>
      </c>
      <c r="BP107" s="8">
        <v>2.9057</v>
      </c>
      <c r="BR107" s="5" t="s">
        <v>249</v>
      </c>
      <c r="BS107" s="6">
        <v>74779139</v>
      </c>
      <c r="BT107" s="6" t="e">
        <f t="shared" si="28"/>
        <v>#REF!</v>
      </c>
      <c r="BU107" s="9">
        <v>84040000</v>
      </c>
      <c r="BV107" s="10">
        <v>2.8832</v>
      </c>
      <c r="BW107" s="23"/>
      <c r="BX107" s="5" t="s">
        <v>100</v>
      </c>
      <c r="BY107" s="6">
        <v>32436114</v>
      </c>
      <c r="BZ107" s="6" t="e">
        <f t="shared" si="29"/>
        <v>#REF!</v>
      </c>
      <c r="CA107" s="9">
        <v>59300000</v>
      </c>
      <c r="CB107" s="10">
        <v>3.7422</v>
      </c>
    </row>
    <row r="108" spans="59:80" ht="15.75">
      <c r="BG108" s="5" t="s">
        <v>752</v>
      </c>
      <c r="BH108" s="30">
        <v>115515669</v>
      </c>
      <c r="BI108" s="30" t="e">
        <f t="shared" si="27"/>
        <v>#REF!</v>
      </c>
      <c r="BJ108" s="8">
        <v>2.8873</v>
      </c>
      <c r="BL108" s="5" t="s">
        <v>502</v>
      </c>
      <c r="BM108" s="6">
        <v>72997710</v>
      </c>
      <c r="BN108" s="6" t="e">
        <f t="shared" si="26"/>
        <v>#REF!</v>
      </c>
      <c r="BO108" s="9">
        <v>45609751.99999999</v>
      </c>
      <c r="BP108" s="8">
        <v>2.9102</v>
      </c>
      <c r="BR108" s="5" t="s">
        <v>250</v>
      </c>
      <c r="BS108" s="6">
        <v>63059097</v>
      </c>
      <c r="BT108" s="6" t="e">
        <f t="shared" si="28"/>
        <v>#REF!</v>
      </c>
      <c r="BU108" s="9">
        <v>8000000</v>
      </c>
      <c r="BV108" s="10">
        <v>2.853</v>
      </c>
      <c r="BW108" s="23"/>
      <c r="BX108" s="5" t="s">
        <v>101</v>
      </c>
      <c r="BY108" s="6">
        <v>38746050</v>
      </c>
      <c r="BZ108" s="6" t="e">
        <f t="shared" si="29"/>
        <v>#REF!</v>
      </c>
      <c r="CA108" s="9">
        <v>70900000</v>
      </c>
      <c r="CB108" s="10">
        <v>3.715</v>
      </c>
    </row>
    <row r="109" spans="59:80" ht="15.75">
      <c r="BG109" s="5" t="s">
        <v>753</v>
      </c>
      <c r="BH109" s="30">
        <v>77324925</v>
      </c>
      <c r="BI109" s="30" t="e">
        <f t="shared" si="27"/>
        <v>#REF!</v>
      </c>
      <c r="BJ109" s="8">
        <v>2.8843</v>
      </c>
      <c r="BL109" s="5" t="s">
        <v>503</v>
      </c>
      <c r="BM109" s="6">
        <v>79835793</v>
      </c>
      <c r="BN109" s="6" t="e">
        <f t="shared" si="26"/>
        <v>#REF!</v>
      </c>
      <c r="BO109" s="9">
        <v>43563000</v>
      </c>
      <c r="BP109" s="8">
        <v>2.9313</v>
      </c>
      <c r="BR109" s="5" t="s">
        <v>251</v>
      </c>
      <c r="BS109" s="6">
        <v>38346122</v>
      </c>
      <c r="BT109" s="6" t="e">
        <f t="shared" si="28"/>
        <v>#REF!</v>
      </c>
      <c r="BU109" s="9">
        <v>-1010000</v>
      </c>
      <c r="BV109" s="10">
        <v>2.839</v>
      </c>
      <c r="BW109" s="23"/>
      <c r="BX109" s="5" t="s">
        <v>102</v>
      </c>
      <c r="BY109" s="6">
        <v>25605994</v>
      </c>
      <c r="BZ109" s="6" t="e">
        <f t="shared" si="29"/>
        <v>#REF!</v>
      </c>
      <c r="CA109" s="9">
        <v>46600000</v>
      </c>
      <c r="CB109" s="10">
        <v>3.6907</v>
      </c>
    </row>
    <row r="110" spans="59:80" ht="15.75">
      <c r="BG110" s="5" t="s">
        <v>754</v>
      </c>
      <c r="BH110" s="30">
        <v>76208444</v>
      </c>
      <c r="BI110" s="30" t="e">
        <f t="shared" si="27"/>
        <v>#REF!</v>
      </c>
      <c r="BJ110" s="8">
        <v>2.8875</v>
      </c>
      <c r="BL110" s="5" t="s">
        <v>504</v>
      </c>
      <c r="BM110" s="6">
        <v>73680153</v>
      </c>
      <c r="BN110" s="6" t="e">
        <f t="shared" si="26"/>
        <v>#REF!</v>
      </c>
      <c r="BO110" s="9">
        <v>46957000.00000001</v>
      </c>
      <c r="BP110" s="8">
        <v>2.9525</v>
      </c>
      <c r="BR110" s="5" t="s">
        <v>252</v>
      </c>
      <c r="BS110" s="6">
        <v>43987523</v>
      </c>
      <c r="BT110" s="6" t="e">
        <f t="shared" si="28"/>
        <v>#REF!</v>
      </c>
      <c r="BU110" s="9">
        <v>1970000.000000006</v>
      </c>
      <c r="BV110" s="10">
        <v>2.8913</v>
      </c>
      <c r="BW110" s="23"/>
      <c r="BX110" s="5" t="s">
        <v>103</v>
      </c>
      <c r="BY110" s="6">
        <v>31641700</v>
      </c>
      <c r="BZ110" s="6" t="e">
        <f t="shared" si="29"/>
        <v>#REF!</v>
      </c>
      <c r="CA110" s="9">
        <v>52000000</v>
      </c>
      <c r="CB110" s="10">
        <v>3.7052</v>
      </c>
    </row>
    <row r="111" spans="59:80" ht="15.75">
      <c r="BG111" s="5" t="s">
        <v>755</v>
      </c>
      <c r="BH111" s="30">
        <v>71415317</v>
      </c>
      <c r="BI111" s="30" t="e">
        <f t="shared" si="27"/>
        <v>#REF!</v>
      </c>
      <c r="BJ111" s="8">
        <v>2.8862</v>
      </c>
      <c r="BL111" s="5" t="s">
        <v>505</v>
      </c>
      <c r="BM111" s="6">
        <v>57709663</v>
      </c>
      <c r="BN111" s="6" t="e">
        <f t="shared" si="26"/>
        <v>#REF!</v>
      </c>
      <c r="BO111" s="9">
        <v>46804000</v>
      </c>
      <c r="BP111" s="8">
        <v>2.9512</v>
      </c>
      <c r="BR111" s="5" t="s">
        <v>253</v>
      </c>
      <c r="BS111" s="6">
        <v>9571710</v>
      </c>
      <c r="BT111" s="6" t="e">
        <f t="shared" si="28"/>
        <v>#REF!</v>
      </c>
      <c r="BU111" s="9">
        <v>-1450000</v>
      </c>
      <c r="BV111" s="10">
        <v>2.8825</v>
      </c>
      <c r="BW111" s="23"/>
      <c r="BX111" s="5" t="s">
        <v>104</v>
      </c>
      <c r="BY111" s="6">
        <v>55836020</v>
      </c>
      <c r="BZ111" s="6" t="e">
        <f t="shared" si="29"/>
        <v>#REF!</v>
      </c>
      <c r="CA111" s="9">
        <v>99700000</v>
      </c>
      <c r="CB111" s="10">
        <v>3.6792</v>
      </c>
    </row>
    <row r="112" spans="59:80" ht="15.75">
      <c r="BG112" s="5" t="s">
        <v>756</v>
      </c>
      <c r="BH112" s="30">
        <v>84582457</v>
      </c>
      <c r="BI112" s="30" t="e">
        <f t="shared" si="27"/>
        <v>#REF!</v>
      </c>
      <c r="BJ112" s="8">
        <v>2.884</v>
      </c>
      <c r="BL112" s="5" t="s">
        <v>506</v>
      </c>
      <c r="BM112" s="6">
        <v>59365005</v>
      </c>
      <c r="BN112" s="6" t="e">
        <f t="shared" si="26"/>
        <v>#REF!</v>
      </c>
      <c r="BO112" s="9">
        <v>40410000</v>
      </c>
      <c r="BP112" s="8">
        <v>2.9535</v>
      </c>
      <c r="BR112" s="5" t="s">
        <v>254</v>
      </c>
      <c r="BS112" s="6">
        <v>36828470</v>
      </c>
      <c r="BT112" s="6" t="e">
        <f t="shared" si="28"/>
        <v>#REF!</v>
      </c>
      <c r="BU112" s="9">
        <v>5880000</v>
      </c>
      <c r="BV112" s="10">
        <v>2.8683</v>
      </c>
      <c r="BW112" s="23"/>
      <c r="BX112" s="5" t="s">
        <v>105</v>
      </c>
      <c r="BY112" s="6">
        <v>40794419</v>
      </c>
      <c r="BZ112" s="6" t="e">
        <f t="shared" si="29"/>
        <v>#REF!</v>
      </c>
      <c r="CA112" s="9">
        <v>67600000</v>
      </c>
      <c r="CB112" s="10">
        <v>3.612</v>
      </c>
    </row>
    <row r="113" spans="59:80" ht="15.75">
      <c r="BG113" s="5" t="s">
        <v>757</v>
      </c>
      <c r="BH113" s="30">
        <v>116739887</v>
      </c>
      <c r="BI113" s="30" t="e">
        <f t="shared" si="27"/>
        <v>#REF!</v>
      </c>
      <c r="BJ113" s="8">
        <v>2.8862</v>
      </c>
      <c r="BL113" s="5" t="s">
        <v>507</v>
      </c>
      <c r="BM113" s="6">
        <v>76933631</v>
      </c>
      <c r="BN113" s="6" t="e">
        <f t="shared" si="26"/>
        <v>#REF!</v>
      </c>
      <c r="BO113" s="9">
        <v>39744000</v>
      </c>
      <c r="BP113" s="8">
        <v>2.9622</v>
      </c>
      <c r="BR113" s="5" t="s">
        <v>255</v>
      </c>
      <c r="BS113" s="6">
        <v>39095511</v>
      </c>
      <c r="BT113" s="6" t="e">
        <f t="shared" si="28"/>
        <v>#REF!</v>
      </c>
      <c r="BU113" s="9">
        <v>-1960000</v>
      </c>
      <c r="BV113" s="10">
        <v>2.8753</v>
      </c>
      <c r="BW113" s="23"/>
      <c r="BX113" s="5" t="s">
        <v>106</v>
      </c>
      <c r="BY113" s="6">
        <v>17592809</v>
      </c>
      <c r="BZ113" s="6" t="e">
        <f t="shared" si="29"/>
        <v>#REF!</v>
      </c>
      <c r="CA113" s="9">
        <v>43700000</v>
      </c>
      <c r="CB113" s="10">
        <v>3.5742</v>
      </c>
    </row>
    <row r="114" spans="59:80" ht="15.75">
      <c r="BG114" s="5" t="s">
        <v>758</v>
      </c>
      <c r="BH114" s="30">
        <v>70906934</v>
      </c>
      <c r="BI114" s="30" t="e">
        <f t="shared" si="27"/>
        <v>#REF!</v>
      </c>
      <c r="BJ114" s="8">
        <v>2.885</v>
      </c>
      <c r="BL114" s="5" t="s">
        <v>508</v>
      </c>
      <c r="BM114" s="6">
        <v>78602523</v>
      </c>
      <c r="BN114" s="6" t="e">
        <f t="shared" si="26"/>
        <v>#REF!</v>
      </c>
      <c r="BO114" s="9">
        <v>44931000</v>
      </c>
      <c r="BP114" s="8">
        <v>2.9627</v>
      </c>
      <c r="BR114" s="5" t="s">
        <v>256</v>
      </c>
      <c r="BS114" s="6">
        <v>42180746</v>
      </c>
      <c r="BT114" s="6" t="e">
        <f t="shared" si="28"/>
        <v>#REF!</v>
      </c>
      <c r="BU114" s="9">
        <v>4350000</v>
      </c>
      <c r="BV114" s="10">
        <v>2.8825</v>
      </c>
      <c r="BW114" s="23"/>
      <c r="BX114" s="5" t="s">
        <v>107</v>
      </c>
      <c r="BY114" s="6">
        <v>22969100</v>
      </c>
      <c r="BZ114" s="6" t="e">
        <f t="shared" si="29"/>
        <v>#REF!</v>
      </c>
      <c r="CA114" s="9">
        <v>61100000</v>
      </c>
      <c r="CB114" s="10">
        <v>3.5938</v>
      </c>
    </row>
    <row r="115" spans="59:80" ht="15.75">
      <c r="BG115" s="5" t="s">
        <v>759</v>
      </c>
      <c r="BH115" s="30">
        <v>19995980</v>
      </c>
      <c r="BI115" s="30" t="e">
        <f t="shared" si="27"/>
        <v>#REF!</v>
      </c>
      <c r="BJ115" s="8">
        <v>2.8852</v>
      </c>
      <c r="BL115" s="5" t="s">
        <v>509</v>
      </c>
      <c r="BM115" s="6">
        <v>17456252</v>
      </c>
      <c r="BN115" s="6" t="e">
        <f t="shared" si="26"/>
        <v>#REF!</v>
      </c>
      <c r="BO115" s="9">
        <v>3000</v>
      </c>
      <c r="BP115" s="8">
        <v>2.9642</v>
      </c>
      <c r="BR115" s="5" t="s">
        <v>257</v>
      </c>
      <c r="BS115" s="6">
        <v>41729507</v>
      </c>
      <c r="BT115" s="6" t="e">
        <f t="shared" si="28"/>
        <v>#REF!</v>
      </c>
      <c r="BU115" s="9">
        <v>4430000</v>
      </c>
      <c r="BV115" s="10">
        <v>2.8632</v>
      </c>
      <c r="BW115" s="23"/>
      <c r="BX115" s="5" t="s">
        <v>108</v>
      </c>
      <c r="BY115" s="6">
        <v>15235513</v>
      </c>
      <c r="BZ115" s="6" t="e">
        <f t="shared" si="29"/>
        <v>#REF!</v>
      </c>
      <c r="CA115" s="9">
        <v>44200000</v>
      </c>
      <c r="CB115" s="10">
        <v>3.61</v>
      </c>
    </row>
    <row r="116" spans="59:80" ht="15.75">
      <c r="BG116" s="5" t="s">
        <v>760</v>
      </c>
      <c r="BH116" s="30">
        <v>127566588</v>
      </c>
      <c r="BI116" s="30" t="e">
        <f t="shared" si="27"/>
        <v>#REF!</v>
      </c>
      <c r="BJ116" s="8">
        <v>2.8877</v>
      </c>
      <c r="BL116" s="5" t="s">
        <v>510</v>
      </c>
      <c r="BM116" s="6">
        <v>69925217</v>
      </c>
      <c r="BN116" s="6" t="e">
        <f t="shared" si="26"/>
        <v>#REF!</v>
      </c>
      <c r="BO116" s="9">
        <v>41695000</v>
      </c>
      <c r="BP116" s="8">
        <v>2.9658</v>
      </c>
      <c r="BR116" s="5" t="s">
        <v>258</v>
      </c>
      <c r="BS116" s="6">
        <v>43726705</v>
      </c>
      <c r="BT116" s="6" t="e">
        <f t="shared" si="28"/>
        <v>#REF!</v>
      </c>
      <c r="BU116" s="9">
        <v>16239999.999999998</v>
      </c>
      <c r="BV116" s="10">
        <v>2.8468</v>
      </c>
      <c r="BW116" s="23"/>
      <c r="BX116" s="5" t="s">
        <v>109</v>
      </c>
      <c r="BY116" s="6">
        <v>18128974</v>
      </c>
      <c r="BZ116" s="6" t="e">
        <f t="shared" si="29"/>
        <v>#REF!</v>
      </c>
      <c r="CA116" s="9">
        <v>39200000</v>
      </c>
      <c r="CB116" s="10">
        <v>3.615</v>
      </c>
    </row>
    <row r="117" spans="59:80" ht="15.75">
      <c r="BG117" s="5" t="s">
        <v>761</v>
      </c>
      <c r="BH117" s="30">
        <v>106636690</v>
      </c>
      <c r="BI117" s="30" t="e">
        <f t="shared" si="27"/>
        <v>#REF!</v>
      </c>
      <c r="BJ117" s="8">
        <v>2.882</v>
      </c>
      <c r="BL117" s="5" t="s">
        <v>511</v>
      </c>
      <c r="BM117" s="6">
        <v>58040809</v>
      </c>
      <c r="BN117" s="6" t="e">
        <f t="shared" si="26"/>
        <v>#REF!</v>
      </c>
      <c r="BO117" s="9">
        <v>45726000</v>
      </c>
      <c r="BP117" s="8">
        <v>2.9537</v>
      </c>
      <c r="BR117" s="5" t="s">
        <v>259</v>
      </c>
      <c r="BS117" s="6">
        <v>44667339</v>
      </c>
      <c r="BT117" s="6" t="e">
        <f t="shared" si="28"/>
        <v>#REF!</v>
      </c>
      <c r="BU117" s="9">
        <v>50300000</v>
      </c>
      <c r="BV117" s="10">
        <v>2.838</v>
      </c>
      <c r="BW117" s="23"/>
      <c r="BX117" s="5" t="s">
        <v>110</v>
      </c>
      <c r="BY117" s="6">
        <v>38983623</v>
      </c>
      <c r="BZ117" s="6" t="e">
        <f t="shared" si="29"/>
        <v>#REF!</v>
      </c>
      <c r="CA117" s="9">
        <v>80500000</v>
      </c>
      <c r="CB117" s="10">
        <v>3.6002</v>
      </c>
    </row>
    <row r="118" spans="59:80" ht="15.75">
      <c r="BG118" s="5" t="s">
        <v>762</v>
      </c>
      <c r="BH118" s="30">
        <v>74023129</v>
      </c>
      <c r="BI118" s="30" t="e">
        <f t="shared" si="27"/>
        <v>#REF!</v>
      </c>
      <c r="BJ118" s="8">
        <v>2.8845</v>
      </c>
      <c r="BL118" s="5" t="s">
        <v>512</v>
      </c>
      <c r="BM118" s="6">
        <v>56365778</v>
      </c>
      <c r="BN118" s="6" t="e">
        <f t="shared" si="26"/>
        <v>#REF!</v>
      </c>
      <c r="BO118" s="9">
        <v>25564000</v>
      </c>
      <c r="BP118" s="8">
        <v>2.9533</v>
      </c>
      <c r="BR118" s="5" t="s">
        <v>260</v>
      </c>
      <c r="BS118" s="6">
        <v>44736888</v>
      </c>
      <c r="BT118" s="6" t="e">
        <f t="shared" si="28"/>
        <v>#REF!</v>
      </c>
      <c r="BU118" s="9">
        <v>30040000</v>
      </c>
      <c r="BV118" s="10">
        <v>2.8255</v>
      </c>
      <c r="BW118" s="23"/>
      <c r="BX118" s="5" t="s">
        <v>111</v>
      </c>
      <c r="BY118" s="6">
        <v>27502009</v>
      </c>
      <c r="BZ118" s="6" t="e">
        <f t="shared" si="29"/>
        <v>#REF!</v>
      </c>
      <c r="CA118" s="9">
        <v>57900000</v>
      </c>
      <c r="CB118" s="10">
        <v>3.6033</v>
      </c>
    </row>
    <row r="119" spans="59:80" ht="15.75">
      <c r="BG119" s="5" t="s">
        <v>763</v>
      </c>
      <c r="BH119" s="30">
        <v>92432461</v>
      </c>
      <c r="BI119" s="30" t="e">
        <f t="shared" si="27"/>
        <v>#REF!</v>
      </c>
      <c r="BJ119" s="8">
        <v>2.8857</v>
      </c>
      <c r="BL119" s="5" t="s">
        <v>513</v>
      </c>
      <c r="BM119" s="6">
        <v>60852776</v>
      </c>
      <c r="BN119" s="6" t="e">
        <f t="shared" si="26"/>
        <v>#REF!</v>
      </c>
      <c r="BO119" s="9">
        <v>50813092.00000001</v>
      </c>
      <c r="BP119" s="8">
        <v>2.969</v>
      </c>
      <c r="BR119" s="5" t="s">
        <v>261</v>
      </c>
      <c r="BS119" s="6">
        <v>43967059</v>
      </c>
      <c r="BT119" s="6" t="e">
        <f t="shared" si="28"/>
        <v>#REF!</v>
      </c>
      <c r="BU119" s="9">
        <v>30680000</v>
      </c>
      <c r="BV119" s="10">
        <v>2.8225</v>
      </c>
      <c r="BW119" s="23"/>
      <c r="BX119" s="5" t="s">
        <v>112</v>
      </c>
      <c r="BY119" s="6">
        <v>34022158</v>
      </c>
      <c r="BZ119" s="6" t="e">
        <f t="shared" si="29"/>
        <v>#REF!</v>
      </c>
      <c r="CA119" s="9">
        <v>64500000</v>
      </c>
      <c r="CB119" s="10">
        <v>3.606</v>
      </c>
    </row>
    <row r="120" spans="59:80" ht="15.75">
      <c r="BG120" s="5" t="s">
        <v>764</v>
      </c>
      <c r="BH120" s="30">
        <v>300496563</v>
      </c>
      <c r="BI120" s="30" t="e">
        <f t="shared" si="27"/>
        <v>#REF!</v>
      </c>
      <c r="BJ120" s="8"/>
      <c r="BL120" s="5" t="s">
        <v>514</v>
      </c>
      <c r="BM120" s="6">
        <v>45534349</v>
      </c>
      <c r="BN120" s="6" t="e">
        <f t="shared" si="26"/>
        <v>#REF!</v>
      </c>
      <c r="BO120" s="9">
        <v>46700812.00000001</v>
      </c>
      <c r="BP120" s="8">
        <v>2.965</v>
      </c>
      <c r="BR120" s="5" t="s">
        <v>262</v>
      </c>
      <c r="BS120" s="6">
        <v>50904413</v>
      </c>
      <c r="BT120" s="6" t="e">
        <f t="shared" si="28"/>
        <v>#REF!</v>
      </c>
      <c r="BU120" s="9">
        <v>42760000</v>
      </c>
      <c r="BV120" s="10">
        <v>2.8243</v>
      </c>
      <c r="BW120" s="23"/>
      <c r="BX120" s="5" t="s">
        <v>113</v>
      </c>
      <c r="BY120" s="6">
        <v>17012688</v>
      </c>
      <c r="BZ120" s="6" t="e">
        <f t="shared" si="29"/>
        <v>#REF!</v>
      </c>
      <c r="CA120" s="9">
        <v>36500000</v>
      </c>
      <c r="CB120" s="10">
        <v>3.59</v>
      </c>
    </row>
    <row r="121" spans="59:80" ht="15.75">
      <c r="BG121" s="5" t="s">
        <v>765</v>
      </c>
      <c r="BH121" s="30">
        <v>375311902</v>
      </c>
      <c r="BI121" s="30" t="e">
        <f t="shared" si="27"/>
        <v>#REF!</v>
      </c>
      <c r="BJ121" s="8"/>
      <c r="BL121" s="5" t="s">
        <v>515</v>
      </c>
      <c r="BM121" s="6">
        <v>55744384</v>
      </c>
      <c r="BN121" s="6" t="e">
        <f t="shared" si="26"/>
        <v>#REF!</v>
      </c>
      <c r="BO121" s="9">
        <v>40000956</v>
      </c>
      <c r="BP121" s="8">
        <v>2.9743</v>
      </c>
      <c r="BR121" s="5" t="s">
        <v>263</v>
      </c>
      <c r="BS121" s="6">
        <v>70164971</v>
      </c>
      <c r="BT121" s="6" t="e">
        <f t="shared" si="28"/>
        <v>#REF!</v>
      </c>
      <c r="BU121" s="9">
        <v>74040000</v>
      </c>
      <c r="BV121" s="10">
        <v>2.815</v>
      </c>
      <c r="BW121" s="23"/>
      <c r="BX121" s="5" t="s">
        <v>114</v>
      </c>
      <c r="BY121" s="6">
        <v>39252333</v>
      </c>
      <c r="BZ121" s="6" t="e">
        <f t="shared" si="29"/>
        <v>#REF!</v>
      </c>
      <c r="CA121" s="9">
        <v>64900000</v>
      </c>
      <c r="CB121" s="10">
        <v>3.5792</v>
      </c>
    </row>
    <row r="122" spans="59:80" ht="15.75">
      <c r="BG122" s="5" t="s">
        <v>766</v>
      </c>
      <c r="BH122" s="30">
        <v>346036465</v>
      </c>
      <c r="BI122" s="30" t="e">
        <f t="shared" si="27"/>
        <v>#REF!</v>
      </c>
      <c r="BJ122" s="8"/>
      <c r="BL122" s="5" t="s">
        <v>516</v>
      </c>
      <c r="BM122" s="6">
        <v>62485452</v>
      </c>
      <c r="BN122" s="6" t="e">
        <f t="shared" si="26"/>
        <v>#REF!</v>
      </c>
      <c r="BO122" s="9">
        <v>40096000</v>
      </c>
      <c r="BP122" s="8">
        <v>2.962</v>
      </c>
      <c r="BR122" s="5" t="s">
        <v>264</v>
      </c>
      <c r="BS122" s="6">
        <v>63910252</v>
      </c>
      <c r="BT122" s="6" t="e">
        <f t="shared" si="28"/>
        <v>#REF!</v>
      </c>
      <c r="BU122" s="9">
        <v>85190000</v>
      </c>
      <c r="BV122" s="10">
        <v>2.811</v>
      </c>
      <c r="BW122" s="23"/>
      <c r="BX122" s="5" t="s">
        <v>115</v>
      </c>
      <c r="BY122" s="6">
        <v>36728323</v>
      </c>
      <c r="BZ122" s="6" t="e">
        <f t="shared" si="29"/>
        <v>#REF!</v>
      </c>
      <c r="CA122" s="9">
        <v>69900000</v>
      </c>
      <c r="CB122" s="10">
        <v>3.5532</v>
      </c>
    </row>
    <row r="123" spans="59:80" ht="15.75">
      <c r="BG123" s="5" t="s">
        <v>767</v>
      </c>
      <c r="BH123" s="30">
        <v>350476394</v>
      </c>
      <c r="BI123" s="30" t="e">
        <f t="shared" si="27"/>
        <v>#REF!</v>
      </c>
      <c r="BJ123" s="8"/>
      <c r="BL123" s="5" t="s">
        <v>517</v>
      </c>
      <c r="BM123" s="6">
        <v>52987522</v>
      </c>
      <c r="BN123" s="6" t="e">
        <f t="shared" si="26"/>
        <v>#REF!</v>
      </c>
      <c r="BO123" s="9">
        <v>41598000</v>
      </c>
      <c r="BP123" s="8">
        <v>2.9638</v>
      </c>
      <c r="BR123" s="5" t="s">
        <v>265</v>
      </c>
      <c r="BS123" s="6">
        <v>49782949</v>
      </c>
      <c r="BT123" s="6" t="e">
        <f t="shared" si="28"/>
        <v>#REF!</v>
      </c>
      <c r="BU123" s="9">
        <v>28110000</v>
      </c>
      <c r="BV123" s="10">
        <v>2.8112</v>
      </c>
      <c r="BW123" s="23"/>
      <c r="BX123" s="5" t="s">
        <v>116</v>
      </c>
      <c r="BY123" s="6">
        <v>30094861</v>
      </c>
      <c r="BZ123" s="6" t="e">
        <f t="shared" si="29"/>
        <v>#REF!</v>
      </c>
      <c r="CA123" s="9">
        <v>56000000</v>
      </c>
      <c r="CB123" s="10">
        <v>3.5232</v>
      </c>
    </row>
    <row r="124" spans="59:80" ht="15.75">
      <c r="BG124" s="5" t="s">
        <v>768</v>
      </c>
      <c r="BH124" s="30">
        <v>248344210</v>
      </c>
      <c r="BI124" s="30" t="e">
        <f t="shared" si="27"/>
        <v>#REF!</v>
      </c>
      <c r="BJ124" s="8"/>
      <c r="BL124" s="5" t="s">
        <v>518</v>
      </c>
      <c r="BM124" s="6">
        <v>38765896</v>
      </c>
      <c r="BN124" s="6" t="e">
        <f t="shared" si="26"/>
        <v>#REF!</v>
      </c>
      <c r="BO124" s="9">
        <v>38019000</v>
      </c>
      <c r="BP124" s="8">
        <v>2.9695</v>
      </c>
      <c r="BR124" s="5" t="s">
        <v>266</v>
      </c>
      <c r="BS124" s="6">
        <v>48500372</v>
      </c>
      <c r="BT124" s="6" t="e">
        <f t="shared" si="28"/>
        <v>#REF!</v>
      </c>
      <c r="BU124" s="9">
        <v>22910000</v>
      </c>
      <c r="BV124" s="10">
        <v>2.8383</v>
      </c>
      <c r="BW124" s="23"/>
      <c r="BX124" s="5" t="s">
        <v>117</v>
      </c>
      <c r="BY124" s="6">
        <v>17221058</v>
      </c>
      <c r="BZ124" s="6" t="e">
        <f t="shared" si="29"/>
        <v>#REF!</v>
      </c>
      <c r="CA124" s="9">
        <v>50000000</v>
      </c>
      <c r="CB124" s="10">
        <v>3.5182</v>
      </c>
    </row>
    <row r="125" spans="59:80" ht="15.75">
      <c r="BG125" s="5" t="s">
        <v>769</v>
      </c>
      <c r="BH125" s="30">
        <v>291497868</v>
      </c>
      <c r="BI125" s="30" t="e">
        <f t="shared" si="27"/>
        <v>#REF!</v>
      </c>
      <c r="BJ125" s="8"/>
      <c r="BL125" s="5" t="s">
        <v>519</v>
      </c>
      <c r="BM125" s="6">
        <v>44263919</v>
      </c>
      <c r="BN125" s="6" t="e">
        <f t="shared" si="26"/>
        <v>#REF!</v>
      </c>
      <c r="BO125" s="9">
        <v>42550999.99999999</v>
      </c>
      <c r="BP125" s="8">
        <v>2.9708</v>
      </c>
      <c r="BR125" s="5" t="s">
        <v>267</v>
      </c>
      <c r="BS125" s="6">
        <v>81673537</v>
      </c>
      <c r="BT125" s="6" t="e">
        <f t="shared" si="28"/>
        <v>#REF!</v>
      </c>
      <c r="BU125" s="9">
        <v>101900000</v>
      </c>
      <c r="BV125" s="10">
        <v>2.8265</v>
      </c>
      <c r="BW125" s="23"/>
      <c r="BX125" s="5" t="s">
        <v>118</v>
      </c>
      <c r="BY125" s="6">
        <v>17390663</v>
      </c>
      <c r="BZ125" s="6" t="e">
        <f t="shared" si="29"/>
        <v>#REF!</v>
      </c>
      <c r="CA125" s="9">
        <v>49500000</v>
      </c>
      <c r="CB125" s="10">
        <v>3.541</v>
      </c>
    </row>
    <row r="126" spans="59:80" ht="15.75">
      <c r="BG126" s="5" t="s">
        <v>770</v>
      </c>
      <c r="BH126" s="30">
        <v>276529529</v>
      </c>
      <c r="BI126" s="30" t="e">
        <f t="shared" si="27"/>
        <v>#REF!</v>
      </c>
      <c r="BJ126" s="8"/>
      <c r="BL126" s="5" t="s">
        <v>520</v>
      </c>
      <c r="BM126" s="6">
        <v>59883299</v>
      </c>
      <c r="BN126" s="6" t="e">
        <f t="shared" si="26"/>
        <v>#REF!</v>
      </c>
      <c r="BO126" s="9">
        <v>39542836.349999994</v>
      </c>
      <c r="BP126" s="8">
        <v>2.9552</v>
      </c>
      <c r="BR126" s="5" t="s">
        <v>268</v>
      </c>
      <c r="BS126" s="6">
        <v>71075232</v>
      </c>
      <c r="BT126" s="6" t="e">
        <f t="shared" si="28"/>
        <v>#REF!</v>
      </c>
      <c r="BU126" s="9">
        <v>89340000</v>
      </c>
      <c r="BV126" s="10">
        <v>2.8043</v>
      </c>
      <c r="BW126" s="23"/>
      <c r="BX126" s="5" t="s">
        <v>119</v>
      </c>
      <c r="BY126" s="6">
        <v>22231393</v>
      </c>
      <c r="BZ126" s="6" t="e">
        <f t="shared" si="29"/>
        <v>#REF!</v>
      </c>
      <c r="CA126" s="9">
        <v>47700000</v>
      </c>
      <c r="CB126" s="10">
        <v>3.5367</v>
      </c>
    </row>
    <row r="127" spans="59:80" ht="15.75">
      <c r="BG127" s="5" t="s">
        <v>771</v>
      </c>
      <c r="BH127" s="30">
        <v>284568443</v>
      </c>
      <c r="BI127" s="30" t="e">
        <f t="shared" si="27"/>
        <v>#REF!</v>
      </c>
      <c r="BJ127" s="8"/>
      <c r="BL127" s="5" t="s">
        <v>521</v>
      </c>
      <c r="BM127" s="9">
        <v>50190766</v>
      </c>
      <c r="BN127" s="6" t="e">
        <f t="shared" si="26"/>
        <v>#REF!</v>
      </c>
      <c r="BO127" s="9">
        <v>39586310.99999999</v>
      </c>
      <c r="BP127" s="8">
        <v>2.9543</v>
      </c>
      <c r="BR127" s="5" t="s">
        <v>269</v>
      </c>
      <c r="BS127" s="6">
        <v>60923664</v>
      </c>
      <c r="BT127" s="6" t="e">
        <f t="shared" si="28"/>
        <v>#REF!</v>
      </c>
      <c r="BU127" s="9">
        <v>70400000</v>
      </c>
      <c r="BV127" s="10">
        <v>2.795</v>
      </c>
      <c r="BW127" s="23"/>
      <c r="BX127" s="5" t="s">
        <v>120</v>
      </c>
      <c r="BY127" s="6">
        <v>39193376</v>
      </c>
      <c r="BZ127" s="6" t="e">
        <f t="shared" si="29"/>
        <v>#REF!</v>
      </c>
      <c r="CA127" s="9">
        <v>102600000</v>
      </c>
      <c r="CB127" s="10">
        <v>3.5395</v>
      </c>
    </row>
    <row r="128" spans="59:80" ht="15.75">
      <c r="BG128" s="5" t="s">
        <v>772</v>
      </c>
      <c r="BH128" s="30">
        <v>290656871</v>
      </c>
      <c r="BI128" s="30" t="e">
        <f t="shared" si="27"/>
        <v>#REF!</v>
      </c>
      <c r="BJ128" s="8"/>
      <c r="BL128" s="5" t="s">
        <v>522</v>
      </c>
      <c r="BM128" s="9">
        <v>42445477</v>
      </c>
      <c r="BN128" s="6" t="e">
        <f t="shared" si="26"/>
        <v>#REF!</v>
      </c>
      <c r="BO128" s="9">
        <v>44257851.49999999</v>
      </c>
      <c r="BP128" s="8">
        <v>2.9555</v>
      </c>
      <c r="BR128" s="5" t="s">
        <v>270</v>
      </c>
      <c r="BS128" s="6">
        <v>40605899</v>
      </c>
      <c r="BT128" s="6" t="e">
        <f t="shared" si="28"/>
        <v>#REF!</v>
      </c>
      <c r="BU128" s="9">
        <v>35150000</v>
      </c>
      <c r="BV128" s="10">
        <v>2.7987</v>
      </c>
      <c r="BW128" s="23"/>
      <c r="BX128" s="5" t="s">
        <v>121</v>
      </c>
      <c r="BY128" s="6">
        <v>63839855</v>
      </c>
      <c r="BZ128" s="6" t="e">
        <f t="shared" si="29"/>
        <v>#REF!</v>
      </c>
      <c r="CA128" s="9">
        <v>99800000</v>
      </c>
      <c r="CB128" s="10">
        <v>3.5343</v>
      </c>
    </row>
    <row r="129" spans="59:80" ht="15.75">
      <c r="BG129" s="5" t="s">
        <v>773</v>
      </c>
      <c r="BH129" s="30">
        <v>241015385</v>
      </c>
      <c r="BI129" s="30" t="e">
        <f t="shared" si="27"/>
        <v>#REF!</v>
      </c>
      <c r="BJ129" s="8"/>
      <c r="BL129" s="5" t="s">
        <v>523</v>
      </c>
      <c r="BM129" s="9">
        <v>58538996</v>
      </c>
      <c r="BN129" s="6" t="e">
        <f t="shared" si="26"/>
        <v>#REF!</v>
      </c>
      <c r="BO129" s="9">
        <v>38163000</v>
      </c>
      <c r="BP129" s="8">
        <v>2.9632</v>
      </c>
      <c r="BR129" s="5" t="s">
        <v>271</v>
      </c>
      <c r="BS129" s="6">
        <v>71022468</v>
      </c>
      <c r="BT129" s="6" t="e">
        <f t="shared" si="28"/>
        <v>#REF!</v>
      </c>
      <c r="BU129" s="9">
        <v>34860000</v>
      </c>
      <c r="BV129" s="10">
        <v>2.8027</v>
      </c>
      <c r="BW129" s="23"/>
      <c r="BX129" s="5" t="s">
        <v>122</v>
      </c>
      <c r="BY129" s="6">
        <v>1400000</v>
      </c>
      <c r="BZ129" s="6" t="e">
        <f t="shared" si="29"/>
        <v>#REF!</v>
      </c>
      <c r="CA129" s="9">
        <v>19600000</v>
      </c>
      <c r="CB129" s="10">
        <v>3.5422</v>
      </c>
    </row>
    <row r="130" spans="59:80" ht="15.75">
      <c r="BG130" s="5" t="s">
        <v>774</v>
      </c>
      <c r="BH130" s="30">
        <v>113455532</v>
      </c>
      <c r="BI130" s="30" t="e">
        <f t="shared" si="27"/>
        <v>#REF!</v>
      </c>
      <c r="BJ130" s="8"/>
      <c r="BL130" s="5" t="s">
        <v>524</v>
      </c>
      <c r="BM130" s="9">
        <v>75746108</v>
      </c>
      <c r="BN130" s="6" t="e">
        <f t="shared" si="26"/>
        <v>#REF!</v>
      </c>
      <c r="BO130" s="9">
        <v>31916321.999999996</v>
      </c>
      <c r="BP130" s="8">
        <v>2.9632</v>
      </c>
      <c r="BR130" s="5" t="s">
        <v>272</v>
      </c>
      <c r="BS130" s="6">
        <v>48360685</v>
      </c>
      <c r="BT130" s="6" t="e">
        <f t="shared" si="28"/>
        <v>#REF!</v>
      </c>
      <c r="BU130" s="9">
        <v>89690000</v>
      </c>
      <c r="BV130" s="10">
        <v>2.7957</v>
      </c>
      <c r="BW130" s="23"/>
      <c r="BX130" s="5" t="s">
        <v>123</v>
      </c>
      <c r="BY130" s="6">
        <v>42407699</v>
      </c>
      <c r="BZ130" s="6" t="e">
        <f t="shared" si="29"/>
        <v>#REF!</v>
      </c>
      <c r="CA130" s="9">
        <v>82700000</v>
      </c>
      <c r="CB130" s="10">
        <v>3.5292</v>
      </c>
    </row>
    <row r="131" spans="59:80" ht="15.75">
      <c r="BG131" s="5" t="s">
        <v>775</v>
      </c>
      <c r="BH131" s="30">
        <v>170183018</v>
      </c>
      <c r="BI131" s="30" t="e">
        <f t="shared" si="27"/>
        <v>#REF!</v>
      </c>
      <c r="BJ131" s="8"/>
      <c r="BL131" s="5" t="s">
        <v>525</v>
      </c>
      <c r="BM131" s="9">
        <v>100257959</v>
      </c>
      <c r="BN131" s="6" t="e">
        <f t="shared" si="26"/>
        <v>#REF!</v>
      </c>
      <c r="BO131" s="9">
        <v>38934000</v>
      </c>
      <c r="BP131" s="8">
        <v>2.9505</v>
      </c>
      <c r="BR131" s="5" t="s">
        <v>273</v>
      </c>
      <c r="BS131" s="6">
        <v>58795021</v>
      </c>
      <c r="BT131" s="6" t="e">
        <f t="shared" si="28"/>
        <v>#REF!</v>
      </c>
      <c r="BU131" s="9">
        <v>78350000</v>
      </c>
      <c r="BV131" s="10">
        <v>2.7728</v>
      </c>
      <c r="BW131" s="23"/>
      <c r="BX131" s="5" t="s">
        <v>124</v>
      </c>
      <c r="BY131" s="6">
        <v>20432154</v>
      </c>
      <c r="BZ131" s="6" t="e">
        <f t="shared" si="29"/>
        <v>#REF!</v>
      </c>
      <c r="CA131" s="9">
        <v>55300000</v>
      </c>
      <c r="CB131" s="10">
        <v>3.5303</v>
      </c>
    </row>
    <row r="132" spans="59:80" ht="15.75">
      <c r="BG132" s="5" t="s">
        <v>776</v>
      </c>
      <c r="BH132" s="30">
        <v>216906490</v>
      </c>
      <c r="BI132" s="30" t="e">
        <f t="shared" si="27"/>
        <v>#REF!</v>
      </c>
      <c r="BJ132" s="8"/>
      <c r="BL132" s="5" t="s">
        <v>526</v>
      </c>
      <c r="BM132" s="9">
        <v>56533254</v>
      </c>
      <c r="BN132" s="6" t="e">
        <f t="shared" si="26"/>
        <v>#REF!</v>
      </c>
      <c r="BO132" s="9">
        <v>37920000</v>
      </c>
      <c r="BP132" s="8">
        <v>2.9378</v>
      </c>
      <c r="BR132" s="5" t="s">
        <v>274</v>
      </c>
      <c r="BS132" s="6">
        <v>67816351</v>
      </c>
      <c r="BT132" s="6" t="e">
        <f t="shared" si="28"/>
        <v>#REF!</v>
      </c>
      <c r="BU132" s="9">
        <v>32970000</v>
      </c>
      <c r="BV132" s="10">
        <v>2.7615</v>
      </c>
      <c r="BW132" s="23"/>
      <c r="BX132" s="5" t="s">
        <v>125</v>
      </c>
      <c r="BY132" s="6">
        <v>51079276</v>
      </c>
      <c r="BZ132" s="6" t="e">
        <f t="shared" si="29"/>
        <v>#REF!</v>
      </c>
      <c r="CA132" s="9">
        <v>81900000</v>
      </c>
      <c r="CB132" s="10">
        <v>3.5358</v>
      </c>
    </row>
    <row r="133" spans="59:80" ht="15.75">
      <c r="BG133" s="5" t="s">
        <v>777</v>
      </c>
      <c r="BH133" s="30">
        <v>148739850</v>
      </c>
      <c r="BI133" s="30" t="e">
        <f t="shared" si="27"/>
        <v>#REF!</v>
      </c>
      <c r="BJ133" s="8"/>
      <c r="BL133" s="5" t="s">
        <v>527</v>
      </c>
      <c r="BM133" s="9">
        <v>49131061</v>
      </c>
      <c r="BN133" s="6" t="e">
        <f t="shared" si="26"/>
        <v>#REF!</v>
      </c>
      <c r="BO133" s="9">
        <v>35728000</v>
      </c>
      <c r="BP133" s="8">
        <v>2.9543</v>
      </c>
      <c r="BR133" s="5" t="s">
        <v>275</v>
      </c>
      <c r="BS133" s="6">
        <v>95314721</v>
      </c>
      <c r="BT133" s="6" t="e">
        <f t="shared" si="28"/>
        <v>#REF!</v>
      </c>
      <c r="BU133" s="9">
        <v>57730000</v>
      </c>
      <c r="BV133" s="10">
        <v>2.7857</v>
      </c>
      <c r="BW133" s="23"/>
      <c r="BX133" s="5" t="s">
        <v>126</v>
      </c>
      <c r="BY133" s="6">
        <v>41326880</v>
      </c>
      <c r="BZ133" s="6" t="e">
        <f t="shared" si="29"/>
        <v>#REF!</v>
      </c>
      <c r="CA133" s="9">
        <v>70400000</v>
      </c>
      <c r="CB133" s="10">
        <v>3.5317</v>
      </c>
    </row>
    <row r="134" spans="59:80" ht="15.75">
      <c r="BG134" s="5" t="s">
        <v>778</v>
      </c>
      <c r="BH134" s="30">
        <v>128606101</v>
      </c>
      <c r="BI134" s="30" t="e">
        <f t="shared" si="27"/>
        <v>#REF!</v>
      </c>
      <c r="BJ134" s="9"/>
      <c r="BL134" s="5" t="s">
        <v>528</v>
      </c>
      <c r="BM134" s="9">
        <v>52401506</v>
      </c>
      <c r="BN134" s="6" t="e">
        <f t="shared" si="26"/>
        <v>#REF!</v>
      </c>
      <c r="BO134" s="9">
        <v>34781916</v>
      </c>
      <c r="BP134" s="8">
        <v>2.9593</v>
      </c>
      <c r="BR134" s="5" t="s">
        <v>276</v>
      </c>
      <c r="BS134" s="6">
        <v>55385206</v>
      </c>
      <c r="BT134" s="6" t="e">
        <f t="shared" si="28"/>
        <v>#REF!</v>
      </c>
      <c r="BU134" s="9">
        <v>12350000</v>
      </c>
      <c r="BV134" s="10">
        <v>2.794</v>
      </c>
      <c r="BW134" s="23"/>
      <c r="BX134" s="5" t="s">
        <v>127</v>
      </c>
      <c r="BY134" s="6">
        <v>23750022</v>
      </c>
      <c r="BZ134" s="6" t="e">
        <f t="shared" si="29"/>
        <v>#REF!</v>
      </c>
      <c r="CA134" s="9">
        <v>64100000</v>
      </c>
      <c r="CB134" s="10">
        <v>3.527</v>
      </c>
    </row>
    <row r="135" spans="59:80" ht="15.75">
      <c r="BG135" s="5" t="s">
        <v>779</v>
      </c>
      <c r="BH135" s="30">
        <v>128627458</v>
      </c>
      <c r="BI135" s="30" t="e">
        <f t="shared" si="27"/>
        <v>#REF!</v>
      </c>
      <c r="BJ135" s="9"/>
      <c r="BL135" s="5" t="s">
        <v>529</v>
      </c>
      <c r="BM135" s="9">
        <v>66047867</v>
      </c>
      <c r="BN135" s="6" t="e">
        <f t="shared" si="26"/>
        <v>#REF!</v>
      </c>
      <c r="BO135" s="9">
        <v>35779302.04000001</v>
      </c>
      <c r="BP135" s="8">
        <v>2.9642</v>
      </c>
      <c r="BR135" s="5" t="s">
        <v>277</v>
      </c>
      <c r="BS135" s="6">
        <v>48340120</v>
      </c>
      <c r="BT135" s="6" t="e">
        <f t="shared" si="28"/>
        <v>#REF!</v>
      </c>
      <c r="BU135" s="9">
        <v>12817999.999999998</v>
      </c>
      <c r="BV135" s="10">
        <v>2.8075</v>
      </c>
      <c r="BW135" s="23"/>
      <c r="BX135" s="5" t="s">
        <v>128</v>
      </c>
      <c r="BY135" s="6">
        <v>24782528</v>
      </c>
      <c r="BZ135" s="6" t="e">
        <f t="shared" si="29"/>
        <v>#REF!</v>
      </c>
      <c r="CA135" s="9">
        <v>46100000</v>
      </c>
      <c r="CB135" s="10">
        <v>3.5127</v>
      </c>
    </row>
    <row r="136" spans="59:80" ht="15.75">
      <c r="BG136" s="5" t="s">
        <v>780</v>
      </c>
      <c r="BH136" s="30">
        <v>161274346</v>
      </c>
      <c r="BI136" s="30" t="e">
        <f t="shared" si="27"/>
        <v>#REF!</v>
      </c>
      <c r="BJ136" s="9"/>
      <c r="BL136" s="5" t="s">
        <v>530</v>
      </c>
      <c r="BM136" s="9">
        <v>74965454</v>
      </c>
      <c r="BN136" s="6" t="e">
        <f t="shared" si="26"/>
        <v>#REF!</v>
      </c>
      <c r="BO136" s="9">
        <v>-29238999.999999996</v>
      </c>
      <c r="BP136" s="8">
        <v>2.9607</v>
      </c>
      <c r="BR136" s="5" t="s">
        <v>278</v>
      </c>
      <c r="BS136" s="6">
        <v>44995878</v>
      </c>
      <c r="BT136" s="6" t="e">
        <f t="shared" si="28"/>
        <v>#REF!</v>
      </c>
      <c r="BU136" s="9">
        <v>21501000.000000004</v>
      </c>
      <c r="BV136" s="10">
        <v>2.8003</v>
      </c>
      <c r="BW136" s="23"/>
      <c r="BX136" s="5" t="s">
        <v>129</v>
      </c>
      <c r="BY136" s="6">
        <v>19457682</v>
      </c>
      <c r="BZ136" s="6" t="e">
        <f t="shared" si="29"/>
        <v>#REF!</v>
      </c>
      <c r="CA136" s="9">
        <v>47400000</v>
      </c>
      <c r="CB136" s="10">
        <v>3.5123</v>
      </c>
    </row>
    <row r="137" spans="59:80" ht="15.75">
      <c r="BG137" s="5" t="s">
        <v>781</v>
      </c>
      <c r="BH137" s="30">
        <v>120560659</v>
      </c>
      <c r="BI137" s="30" t="e">
        <f t="shared" si="27"/>
        <v>#REF!</v>
      </c>
      <c r="BJ137" s="9"/>
      <c r="BL137" s="5" t="s">
        <v>531</v>
      </c>
      <c r="BM137" s="9">
        <v>37886979</v>
      </c>
      <c r="BN137" s="6" t="e">
        <f t="shared" si="26"/>
        <v>#REF!</v>
      </c>
      <c r="BO137" s="9">
        <v>35053385.86680224</v>
      </c>
      <c r="BP137" s="8">
        <v>2.9505</v>
      </c>
      <c r="BR137" s="5" t="s">
        <v>279</v>
      </c>
      <c r="BS137" s="6">
        <v>85158761</v>
      </c>
      <c r="BT137" s="6" t="e">
        <f t="shared" si="28"/>
        <v>#REF!</v>
      </c>
      <c r="BU137" s="9">
        <v>25150000</v>
      </c>
      <c r="BV137" s="10">
        <v>2.8012</v>
      </c>
      <c r="BW137" s="23"/>
      <c r="BX137" s="5" t="s">
        <v>130</v>
      </c>
      <c r="BY137" s="6">
        <v>18798800</v>
      </c>
      <c r="BZ137" s="6" t="e">
        <f t="shared" si="29"/>
        <v>#REF!</v>
      </c>
      <c r="CA137" s="9">
        <v>65400000</v>
      </c>
      <c r="CB137" s="10">
        <v>3.5067</v>
      </c>
    </row>
    <row r="138" spans="59:80" ht="15.75">
      <c r="BG138" s="5" t="s">
        <v>782</v>
      </c>
      <c r="BH138" s="30">
        <v>147372719</v>
      </c>
      <c r="BI138" s="30" t="e">
        <f t="shared" si="27"/>
        <v>#REF!</v>
      </c>
      <c r="BJ138" s="9"/>
      <c r="BL138" s="5" t="s">
        <v>532</v>
      </c>
      <c r="BM138" s="9">
        <v>31235775</v>
      </c>
      <c r="BN138" s="6" t="e">
        <f t="shared" si="26"/>
        <v>#REF!</v>
      </c>
      <c r="BO138" s="9">
        <v>35102066.43593919</v>
      </c>
      <c r="BP138" s="8">
        <v>2.9472</v>
      </c>
      <c r="BR138" s="5" t="s">
        <v>280</v>
      </c>
      <c r="BS138" s="6">
        <v>51772181</v>
      </c>
      <c r="BT138" s="6" t="e">
        <f t="shared" si="28"/>
        <v>#REF!</v>
      </c>
      <c r="BU138" s="9">
        <v>12600000</v>
      </c>
      <c r="BV138" s="10">
        <v>2.7967</v>
      </c>
      <c r="BW138" s="23"/>
      <c r="BX138" s="5" t="s">
        <v>131</v>
      </c>
      <c r="BY138" s="6">
        <v>19148881</v>
      </c>
      <c r="BZ138" s="6" t="e">
        <f t="shared" si="29"/>
        <v>#REF!</v>
      </c>
      <c r="CA138" s="9">
        <v>40500000</v>
      </c>
      <c r="CB138" s="10">
        <v>3.5023</v>
      </c>
    </row>
    <row r="139" spans="59:80" ht="15.75">
      <c r="BG139" s="5" t="s">
        <v>783</v>
      </c>
      <c r="BH139" s="30">
        <v>186872562</v>
      </c>
      <c r="BI139" s="30" t="e">
        <f t="shared" si="27"/>
        <v>#REF!</v>
      </c>
      <c r="BJ139" s="9"/>
      <c r="BL139" s="5" t="s">
        <v>533</v>
      </c>
      <c r="BM139" s="9">
        <v>13275489</v>
      </c>
      <c r="BN139" s="6" t="e">
        <f t="shared" si="26"/>
        <v>#REF!</v>
      </c>
      <c r="BO139" s="9">
        <v>30000</v>
      </c>
      <c r="BP139" s="8">
        <v>2.9485</v>
      </c>
      <c r="BR139" s="5" t="s">
        <v>281</v>
      </c>
      <c r="BS139" s="6">
        <v>8683146</v>
      </c>
      <c r="BT139" s="6" t="e">
        <f t="shared" si="28"/>
        <v>#REF!</v>
      </c>
      <c r="BU139" s="9">
        <v>-1000000</v>
      </c>
      <c r="BV139" s="10">
        <v>2.7953</v>
      </c>
      <c r="BW139" s="23"/>
      <c r="BX139" s="5" t="s">
        <v>132</v>
      </c>
      <c r="BY139" s="6">
        <v>25578754</v>
      </c>
      <c r="BZ139" s="6" t="e">
        <f t="shared" si="29"/>
        <v>#REF!</v>
      </c>
      <c r="CA139" s="9">
        <v>52200000</v>
      </c>
      <c r="CB139" s="10">
        <v>3.5047</v>
      </c>
    </row>
    <row r="140" spans="59:80" ht="15.75">
      <c r="BG140" s="5" t="s">
        <v>784</v>
      </c>
      <c r="BH140" s="30">
        <v>148316090</v>
      </c>
      <c r="BI140" s="30" t="e">
        <f t="shared" si="27"/>
        <v>#REF!</v>
      </c>
      <c r="BJ140" s="9"/>
      <c r="BL140" s="5" t="s">
        <v>534</v>
      </c>
      <c r="BM140" s="9">
        <v>49474774</v>
      </c>
      <c r="BN140" s="6" t="e">
        <f t="shared" si="26"/>
        <v>#REF!</v>
      </c>
      <c r="BO140" s="9">
        <v>99421498.01135398</v>
      </c>
      <c r="BP140" s="8">
        <v>2.9417</v>
      </c>
      <c r="BR140" s="5" t="s">
        <v>282</v>
      </c>
      <c r="BS140" s="6">
        <v>67391056</v>
      </c>
      <c r="BT140" s="6" t="e">
        <f t="shared" si="28"/>
        <v>#REF!</v>
      </c>
      <c r="BU140" s="9">
        <v>57150000</v>
      </c>
      <c r="BV140" s="10">
        <v>2.7902</v>
      </c>
      <c r="BW140" s="23"/>
      <c r="BX140" s="5" t="s">
        <v>133</v>
      </c>
      <c r="BY140" s="6">
        <v>45688115</v>
      </c>
      <c r="BZ140" s="6" t="e">
        <f t="shared" si="29"/>
        <v>#REF!</v>
      </c>
      <c r="CA140" s="9">
        <v>82300000</v>
      </c>
      <c r="CB140" s="10">
        <v>3.4795</v>
      </c>
    </row>
    <row r="141" spans="59:80" ht="15.75">
      <c r="BG141" s="5" t="s">
        <v>785</v>
      </c>
      <c r="BH141" s="30">
        <v>163933593</v>
      </c>
      <c r="BI141" s="30" t="e">
        <f t="shared" si="27"/>
        <v>#REF!</v>
      </c>
      <c r="BJ141" s="9"/>
      <c r="BL141" s="5" t="s">
        <v>535</v>
      </c>
      <c r="BM141" s="9">
        <f>45825790+800000</f>
        <v>46625790</v>
      </c>
      <c r="BN141" s="6" t="e">
        <f t="shared" si="26"/>
        <v>#REF!</v>
      </c>
      <c r="BO141" s="9">
        <v>36306536</v>
      </c>
      <c r="BP141" s="8">
        <v>2.9428</v>
      </c>
      <c r="BR141" s="5" t="s">
        <v>283</v>
      </c>
      <c r="BS141" s="6">
        <v>52434803</v>
      </c>
      <c r="BT141" s="6" t="e">
        <f t="shared" si="28"/>
        <v>#REF!</v>
      </c>
      <c r="BU141" s="9">
        <v>34050000</v>
      </c>
      <c r="BV141" s="10">
        <v>2.776</v>
      </c>
      <c r="BW141" s="23"/>
      <c r="BX141" s="5" t="s">
        <v>134</v>
      </c>
      <c r="BY141" s="6">
        <v>18457831</v>
      </c>
      <c r="BZ141" s="6" t="e">
        <f t="shared" si="29"/>
        <v>#REF!</v>
      </c>
      <c r="CA141" s="9">
        <v>51800000</v>
      </c>
      <c r="CB141" s="10">
        <v>3.4882</v>
      </c>
    </row>
    <row r="142" spans="59:80" ht="15.75">
      <c r="BG142" s="5" t="s">
        <v>786</v>
      </c>
      <c r="BH142" s="30">
        <v>125490537</v>
      </c>
      <c r="BI142" s="30" t="e">
        <f t="shared" si="27"/>
        <v>#REF!</v>
      </c>
      <c r="BJ142" s="9"/>
      <c r="BL142" s="5" t="s">
        <v>536</v>
      </c>
      <c r="BM142" s="9">
        <v>50366321</v>
      </c>
      <c r="BN142" s="6" t="e">
        <f aca="true" t="shared" si="30" ref="BN142:BN205">+BM142+BN141</f>
        <v>#REF!</v>
      </c>
      <c r="BO142" s="9">
        <v>34155000</v>
      </c>
      <c r="BP142" s="8">
        <v>2.9532</v>
      </c>
      <c r="BR142" s="5" t="s">
        <v>284</v>
      </c>
      <c r="BS142" s="6">
        <v>50795174</v>
      </c>
      <c r="BT142" s="6" t="e">
        <f t="shared" si="28"/>
        <v>#REF!</v>
      </c>
      <c r="BU142" s="9">
        <v>38950000</v>
      </c>
      <c r="BV142" s="10">
        <v>2.7673</v>
      </c>
      <c r="BW142" s="23"/>
      <c r="BX142" s="5" t="s">
        <v>135</v>
      </c>
      <c r="BY142" s="6">
        <v>4108796</v>
      </c>
      <c r="BZ142" s="6" t="e">
        <f t="shared" si="29"/>
        <v>#REF!</v>
      </c>
      <c r="CA142" s="9">
        <v>20030000</v>
      </c>
      <c r="CB142" s="10">
        <v>3.5425</v>
      </c>
    </row>
    <row r="143" spans="59:80" ht="15.75">
      <c r="BG143" s="5" t="s">
        <v>787</v>
      </c>
      <c r="BH143" s="30">
        <v>168508401</v>
      </c>
      <c r="BI143" s="30" t="e">
        <f aca="true" t="shared" si="31" ref="BI143:BI149">+BH143+BI142</f>
        <v>#REF!</v>
      </c>
      <c r="BJ143" s="9"/>
      <c r="BL143" s="5" t="s">
        <v>537</v>
      </c>
      <c r="BM143" s="9">
        <v>27356292</v>
      </c>
      <c r="BN143" s="6" t="e">
        <f t="shared" si="30"/>
        <v>#REF!</v>
      </c>
      <c r="BO143" s="9">
        <v>31109952.999999996</v>
      </c>
      <c r="BP143" s="8">
        <v>2.957</v>
      </c>
      <c r="BR143" s="5" t="s">
        <v>285</v>
      </c>
      <c r="BS143" s="6">
        <v>59718710</v>
      </c>
      <c r="BT143" s="6" t="e">
        <f aca="true" t="shared" si="32" ref="BT143:BT206">+BS143+BT142</f>
        <v>#REF!</v>
      </c>
      <c r="BU143" s="9">
        <v>32939999.999999996</v>
      </c>
      <c r="BV143" s="10">
        <v>2.7582</v>
      </c>
      <c r="BW143" s="23"/>
      <c r="BX143" s="5" t="s">
        <v>136</v>
      </c>
      <c r="BY143" s="6">
        <v>16077616</v>
      </c>
      <c r="BZ143" s="6" t="e">
        <f aca="true" t="shared" si="33" ref="BZ143:BZ162">+BZ142+BY143</f>
        <v>#REF!</v>
      </c>
      <c r="CA143" s="9">
        <v>51200000</v>
      </c>
      <c r="CB143" s="10">
        <v>3.5962</v>
      </c>
    </row>
    <row r="144" spans="59:80" ht="15.75">
      <c r="BG144" s="5" t="s">
        <v>788</v>
      </c>
      <c r="BH144" s="30">
        <v>128918465</v>
      </c>
      <c r="BI144" s="30" t="e">
        <f t="shared" si="31"/>
        <v>#REF!</v>
      </c>
      <c r="BJ144" s="9"/>
      <c r="BL144" s="5" t="s">
        <v>538</v>
      </c>
      <c r="BM144" s="9">
        <v>33225187</v>
      </c>
      <c r="BN144" s="6" t="e">
        <f t="shared" si="30"/>
        <v>#REF!</v>
      </c>
      <c r="BO144" s="9">
        <v>28625667.999999996</v>
      </c>
      <c r="BP144" s="8">
        <v>2.9513</v>
      </c>
      <c r="BR144" s="5" t="s">
        <v>286</v>
      </c>
      <c r="BS144" s="6">
        <v>38365597</v>
      </c>
      <c r="BT144" s="6" t="e">
        <f t="shared" si="32"/>
        <v>#REF!</v>
      </c>
      <c r="BU144" s="9">
        <v>25940000</v>
      </c>
      <c r="BV144" s="10">
        <v>2.7647</v>
      </c>
      <c r="BW144" s="23"/>
      <c r="BX144" s="5" t="s">
        <v>137</v>
      </c>
      <c r="BY144" s="6">
        <v>61755918</v>
      </c>
      <c r="BZ144" s="6" t="e">
        <f t="shared" si="33"/>
        <v>#REF!</v>
      </c>
      <c r="CA144" s="9">
        <v>90700000</v>
      </c>
      <c r="CB144" s="10">
        <v>3.5875</v>
      </c>
    </row>
    <row r="145" spans="59:80" ht="15.75">
      <c r="BG145" s="5" t="s">
        <v>789</v>
      </c>
      <c r="BH145" s="30">
        <v>189475055</v>
      </c>
      <c r="BI145" s="30" t="e">
        <f t="shared" si="31"/>
        <v>#REF!</v>
      </c>
      <c r="BJ145" s="9"/>
      <c r="BL145" s="5" t="s">
        <v>539</v>
      </c>
      <c r="BM145" s="9">
        <v>58919458</v>
      </c>
      <c r="BN145" s="6" t="e">
        <f t="shared" si="30"/>
        <v>#REF!</v>
      </c>
      <c r="BO145" s="9">
        <v>32094843.000000004</v>
      </c>
      <c r="BP145" s="8">
        <v>2.9473</v>
      </c>
      <c r="BR145" s="5" t="s">
        <v>287</v>
      </c>
      <c r="BS145" s="6">
        <v>63862044</v>
      </c>
      <c r="BT145" s="6" t="e">
        <f t="shared" si="32"/>
        <v>#REF!</v>
      </c>
      <c r="BU145" s="9">
        <v>59500000</v>
      </c>
      <c r="BV145" s="10">
        <v>2.7815</v>
      </c>
      <c r="BW145" s="23"/>
      <c r="BX145" s="5" t="s">
        <v>138</v>
      </c>
      <c r="BY145" s="6">
        <v>34423762</v>
      </c>
      <c r="BZ145" s="6" t="e">
        <f t="shared" si="33"/>
        <v>#REF!</v>
      </c>
      <c r="CA145" s="9">
        <v>66600000</v>
      </c>
      <c r="CB145" s="10">
        <v>3.5372</v>
      </c>
    </row>
    <row r="146" spans="59:80" ht="15.75">
      <c r="BG146" s="5" t="s">
        <v>790</v>
      </c>
      <c r="BH146" s="30">
        <v>130084377</v>
      </c>
      <c r="BI146" s="30" t="e">
        <f t="shared" si="31"/>
        <v>#REF!</v>
      </c>
      <c r="BJ146" s="9"/>
      <c r="BL146" s="5" t="s">
        <v>540</v>
      </c>
      <c r="BM146" s="9">
        <v>57655075</v>
      </c>
      <c r="BN146" s="6" t="e">
        <f t="shared" si="30"/>
        <v>#REF!</v>
      </c>
      <c r="BO146" s="9">
        <v>28507192</v>
      </c>
      <c r="BP146" s="8">
        <v>2.9463</v>
      </c>
      <c r="BR146" s="5" t="s">
        <v>288</v>
      </c>
      <c r="BS146" s="6">
        <v>48076576</v>
      </c>
      <c r="BT146" s="6" t="e">
        <f t="shared" si="32"/>
        <v>#REF!</v>
      </c>
      <c r="BU146" s="9">
        <v>11460000</v>
      </c>
      <c r="BV146" s="10">
        <v>2.7715</v>
      </c>
      <c r="BW146" s="23"/>
      <c r="BX146" s="5" t="s">
        <v>139</v>
      </c>
      <c r="BY146" s="6">
        <v>12534376</v>
      </c>
      <c r="BZ146" s="6" t="e">
        <f t="shared" si="33"/>
        <v>#REF!</v>
      </c>
      <c r="CA146" s="9">
        <v>38600000</v>
      </c>
      <c r="CB146" s="10">
        <v>3.5285</v>
      </c>
    </row>
    <row r="147" spans="59:80" ht="15.75">
      <c r="BG147" s="5" t="s">
        <v>791</v>
      </c>
      <c r="BH147" s="30">
        <v>218649570</v>
      </c>
      <c r="BI147" s="30" t="e">
        <f t="shared" si="31"/>
        <v>#REF!</v>
      </c>
      <c r="BJ147" s="9"/>
      <c r="BL147" s="5" t="s">
        <v>541</v>
      </c>
      <c r="BM147" s="9">
        <v>39837289</v>
      </c>
      <c r="BN147" s="6" t="e">
        <f t="shared" si="30"/>
        <v>#REF!</v>
      </c>
      <c r="BO147" s="9">
        <v>32260803.000000004</v>
      </c>
      <c r="BP147" s="8">
        <v>2.9382</v>
      </c>
      <c r="BR147" s="5" t="s">
        <v>289</v>
      </c>
      <c r="BS147" s="6">
        <v>29896268</v>
      </c>
      <c r="BT147" s="6" t="e">
        <f t="shared" si="32"/>
        <v>#REF!</v>
      </c>
      <c r="BU147" s="9">
        <v>37650000</v>
      </c>
      <c r="BV147" s="10">
        <v>2.7873</v>
      </c>
      <c r="BW147" s="23"/>
      <c r="BX147" s="5" t="s">
        <v>140</v>
      </c>
      <c r="BY147" s="6">
        <v>23187678</v>
      </c>
      <c r="BZ147" s="6" t="e">
        <f t="shared" si="33"/>
        <v>#REF!</v>
      </c>
      <c r="CA147" s="9">
        <v>72000000</v>
      </c>
      <c r="CB147" s="10">
        <v>3.5188</v>
      </c>
    </row>
    <row r="148" spans="59:80" ht="15.75">
      <c r="BG148" s="5" t="s">
        <v>792</v>
      </c>
      <c r="BH148" s="30">
        <v>231803910</v>
      </c>
      <c r="BI148" s="30" t="e">
        <f t="shared" si="31"/>
        <v>#REF!</v>
      </c>
      <c r="BJ148" s="9"/>
      <c r="BL148" s="5" t="s">
        <v>542</v>
      </c>
      <c r="BM148" s="9">
        <v>51789955</v>
      </c>
      <c r="BN148" s="6" t="e">
        <f t="shared" si="30"/>
        <v>#REF!</v>
      </c>
      <c r="BO148" s="9">
        <v>25193890</v>
      </c>
      <c r="BP148" s="8">
        <v>2.9443</v>
      </c>
      <c r="BR148" s="5" t="s">
        <v>290</v>
      </c>
      <c r="BS148" s="6">
        <v>43510550</v>
      </c>
      <c r="BT148" s="6" t="e">
        <f t="shared" si="32"/>
        <v>#REF!</v>
      </c>
      <c r="BU148" s="9">
        <v>31150000</v>
      </c>
      <c r="BV148" s="10">
        <v>2.799</v>
      </c>
      <c r="BW148" s="23"/>
      <c r="BX148" s="5" t="s">
        <v>141</v>
      </c>
      <c r="BY148" s="6">
        <v>25392456</v>
      </c>
      <c r="BZ148" s="6" t="e">
        <f t="shared" si="33"/>
        <v>#REF!</v>
      </c>
      <c r="CA148" s="9">
        <v>49100000</v>
      </c>
      <c r="CB148" s="10">
        <v>3.5307</v>
      </c>
    </row>
    <row r="149" spans="59:80" ht="16.5" thickBot="1">
      <c r="BG149" s="12" t="s">
        <v>793</v>
      </c>
      <c r="BH149" s="31">
        <v>238200924</v>
      </c>
      <c r="BI149" s="31" t="e">
        <f t="shared" si="31"/>
        <v>#REF!</v>
      </c>
      <c r="BJ149" s="70"/>
      <c r="BL149" s="5" t="s">
        <v>543</v>
      </c>
      <c r="BM149" s="9">
        <v>52404562</v>
      </c>
      <c r="BN149" s="6" t="e">
        <f t="shared" si="30"/>
        <v>#REF!</v>
      </c>
      <c r="BO149" s="9">
        <v>25555999.999999996</v>
      </c>
      <c r="BP149" s="8">
        <v>2.9497</v>
      </c>
      <c r="BR149" s="5" t="s">
        <v>291</v>
      </c>
      <c r="BS149" s="6">
        <v>26126000</v>
      </c>
      <c r="BT149" s="6" t="e">
        <f t="shared" si="32"/>
        <v>#REF!</v>
      </c>
      <c r="BU149" s="9">
        <v>25106000</v>
      </c>
      <c r="BV149" s="10">
        <v>2.7973</v>
      </c>
      <c r="BW149" s="23"/>
      <c r="BX149" s="5" t="s">
        <v>142</v>
      </c>
      <c r="BY149" s="6">
        <v>28900571</v>
      </c>
      <c r="BZ149" s="6" t="e">
        <f t="shared" si="33"/>
        <v>#REF!</v>
      </c>
      <c r="CA149" s="9">
        <v>71000000</v>
      </c>
      <c r="CB149" s="10">
        <v>3.5333</v>
      </c>
    </row>
    <row r="150" spans="64:80" ht="15.75">
      <c r="BL150" s="5" t="s">
        <v>544</v>
      </c>
      <c r="BM150" s="9">
        <v>51536592</v>
      </c>
      <c r="BN150" s="6" t="e">
        <f t="shared" si="30"/>
        <v>#REF!</v>
      </c>
      <c r="BO150" s="9">
        <v>25165400</v>
      </c>
      <c r="BP150" s="8">
        <v>2.9522</v>
      </c>
      <c r="BR150" s="5" t="s">
        <v>292</v>
      </c>
      <c r="BS150" s="6">
        <v>35873234</v>
      </c>
      <c r="BT150" s="6" t="e">
        <f t="shared" si="32"/>
        <v>#REF!</v>
      </c>
      <c r="BU150" s="9">
        <v>42206000</v>
      </c>
      <c r="BV150" s="10">
        <v>2.7863</v>
      </c>
      <c r="BW150" s="23"/>
      <c r="BX150" s="5" t="s">
        <v>143</v>
      </c>
      <c r="BY150" s="6">
        <v>22148394</v>
      </c>
      <c r="BZ150" s="6" t="e">
        <f t="shared" si="33"/>
        <v>#REF!</v>
      </c>
      <c r="CA150" s="9">
        <v>58400000</v>
      </c>
      <c r="CB150" s="10">
        <v>3.5268</v>
      </c>
    </row>
    <row r="151" spans="59:80" ht="15.75">
      <c r="BG151" t="s">
        <v>1199</v>
      </c>
      <c r="BL151" s="5" t="s">
        <v>545</v>
      </c>
      <c r="BM151" s="9">
        <v>45000377</v>
      </c>
      <c r="BN151" s="6" t="e">
        <f t="shared" si="30"/>
        <v>#REF!</v>
      </c>
      <c r="BO151" s="9">
        <v>25126151.999999996</v>
      </c>
      <c r="BP151" s="8">
        <v>2.955</v>
      </c>
      <c r="BR151" s="5" t="s">
        <v>293</v>
      </c>
      <c r="BS151" s="6">
        <v>31047633</v>
      </c>
      <c r="BT151" s="6" t="e">
        <f t="shared" si="32"/>
        <v>#REF!</v>
      </c>
      <c r="BU151" s="9">
        <v>17300000</v>
      </c>
      <c r="BV151" s="10">
        <v>2.7757</v>
      </c>
      <c r="BW151" s="23"/>
      <c r="BX151" s="5" t="s">
        <v>144</v>
      </c>
      <c r="BY151" s="6">
        <v>30504823</v>
      </c>
      <c r="BZ151" s="6" t="e">
        <f t="shared" si="33"/>
        <v>#REF!</v>
      </c>
      <c r="CA151" s="9">
        <v>54200000</v>
      </c>
      <c r="CB151" s="10">
        <v>3.5065</v>
      </c>
    </row>
    <row r="152" spans="59:80" ht="15.75">
      <c r="BG152" t="s">
        <v>1200</v>
      </c>
      <c r="BL152" s="5" t="s">
        <v>546</v>
      </c>
      <c r="BM152" s="9">
        <v>59780785</v>
      </c>
      <c r="BN152" s="6" t="e">
        <f t="shared" si="30"/>
        <v>#REF!</v>
      </c>
      <c r="BO152" s="9">
        <v>25009565</v>
      </c>
      <c r="BP152" s="8">
        <v>2.962</v>
      </c>
      <c r="BR152" s="5" t="s">
        <v>294</v>
      </c>
      <c r="BS152" s="6">
        <v>47167345</v>
      </c>
      <c r="BT152" s="6" t="e">
        <f t="shared" si="32"/>
        <v>#REF!</v>
      </c>
      <c r="BU152" s="9">
        <v>35330000</v>
      </c>
      <c r="BV152" s="10">
        <v>2.79</v>
      </c>
      <c r="BW152" s="23"/>
      <c r="BX152" s="5" t="s">
        <v>145</v>
      </c>
      <c r="BY152" s="6">
        <v>18299097</v>
      </c>
      <c r="BZ152" s="6" t="e">
        <f t="shared" si="33"/>
        <v>#REF!</v>
      </c>
      <c r="CA152" s="9">
        <v>51400000</v>
      </c>
      <c r="CB152" s="10">
        <v>3.4975</v>
      </c>
    </row>
    <row r="153" spans="64:80" ht="15.75">
      <c r="BL153" s="5" t="s">
        <v>547</v>
      </c>
      <c r="BM153" s="9">
        <v>36156336</v>
      </c>
      <c r="BN153" s="6" t="e">
        <f t="shared" si="30"/>
        <v>#REF!</v>
      </c>
      <c r="BO153" s="9">
        <v>24534000</v>
      </c>
      <c r="BP153" s="8">
        <v>2.973</v>
      </c>
      <c r="BR153" s="5" t="s">
        <v>295</v>
      </c>
      <c r="BS153" s="6">
        <v>42002596</v>
      </c>
      <c r="BT153" s="6" t="e">
        <f t="shared" si="32"/>
        <v>#REF!</v>
      </c>
      <c r="BU153" s="9">
        <v>27420000</v>
      </c>
      <c r="BV153" s="10">
        <v>2.8183</v>
      </c>
      <c r="BW153" s="23"/>
      <c r="BX153" s="5" t="s">
        <v>146</v>
      </c>
      <c r="BY153" s="6">
        <v>27560632</v>
      </c>
      <c r="BZ153" s="6" t="e">
        <f t="shared" si="33"/>
        <v>#REF!</v>
      </c>
      <c r="CA153" s="9">
        <v>65400000</v>
      </c>
      <c r="CB153" s="10">
        <v>3.5088</v>
      </c>
    </row>
    <row r="154" spans="64:80" ht="15.75">
      <c r="BL154" s="5" t="s">
        <v>548</v>
      </c>
      <c r="BM154" s="9">
        <v>26678573</v>
      </c>
      <c r="BN154" s="6" t="e">
        <f t="shared" si="30"/>
        <v>#REF!</v>
      </c>
      <c r="BO154" s="9">
        <v>25763368</v>
      </c>
      <c r="BP154" s="8">
        <v>2.9745</v>
      </c>
      <c r="BR154" s="5" t="s">
        <v>296</v>
      </c>
      <c r="BS154" s="6">
        <v>23160612</v>
      </c>
      <c r="BT154" s="6" t="e">
        <f t="shared" si="32"/>
        <v>#REF!</v>
      </c>
      <c r="BU154" s="9">
        <v>15950000</v>
      </c>
      <c r="BV154" s="10">
        <v>2.8182</v>
      </c>
      <c r="BW154" s="23"/>
      <c r="BX154" s="5" t="s">
        <v>147</v>
      </c>
      <c r="BY154" s="6">
        <v>27466454</v>
      </c>
      <c r="BZ154" s="6" t="e">
        <f t="shared" si="33"/>
        <v>#REF!</v>
      </c>
      <c r="CA154" s="9">
        <v>51000000</v>
      </c>
      <c r="CB154" s="10">
        <v>3.5365</v>
      </c>
    </row>
    <row r="155" spans="64:80" ht="15.75">
      <c r="BL155" s="5" t="s">
        <v>549</v>
      </c>
      <c r="BM155" s="9">
        <v>23552351</v>
      </c>
      <c r="BN155" s="6" t="e">
        <f t="shared" si="30"/>
        <v>#REF!</v>
      </c>
      <c r="BO155" s="9">
        <v>25172000</v>
      </c>
      <c r="BP155" s="8">
        <v>2.9713</v>
      </c>
      <c r="BR155" s="5" t="s">
        <v>297</v>
      </c>
      <c r="BS155" s="6">
        <v>31230753</v>
      </c>
      <c r="BT155" s="6" t="e">
        <f t="shared" si="32"/>
        <v>#REF!</v>
      </c>
      <c r="BU155" s="9">
        <v>25250000</v>
      </c>
      <c r="BV155" s="10">
        <v>2.8423</v>
      </c>
      <c r="BW155" s="23"/>
      <c r="BX155" s="5" t="s">
        <v>148</v>
      </c>
      <c r="BY155" s="6">
        <v>25903550</v>
      </c>
      <c r="BZ155" s="6" t="e">
        <f t="shared" si="33"/>
        <v>#REF!</v>
      </c>
      <c r="CA155" s="9">
        <v>56090000</v>
      </c>
      <c r="CB155" s="10">
        <v>3.538</v>
      </c>
    </row>
    <row r="156" spans="64:80" ht="15.75">
      <c r="BL156" s="5" t="s">
        <v>550</v>
      </c>
      <c r="BM156" s="9">
        <v>24845255</v>
      </c>
      <c r="BN156" s="6" t="e">
        <f t="shared" si="30"/>
        <v>#REF!</v>
      </c>
      <c r="BO156" s="9">
        <v>25402000</v>
      </c>
      <c r="BP156" s="8">
        <v>2.9775</v>
      </c>
      <c r="BR156" s="5" t="s">
        <v>298</v>
      </c>
      <c r="BS156" s="6">
        <v>44875265</v>
      </c>
      <c r="BT156" s="6" t="e">
        <f t="shared" si="32"/>
        <v>#REF!</v>
      </c>
      <c r="BU156" s="9">
        <v>-4201000</v>
      </c>
      <c r="BV156" s="10">
        <v>2.8797</v>
      </c>
      <c r="BW156" s="23"/>
      <c r="BX156" s="5" t="s">
        <v>149</v>
      </c>
      <c r="BY156" s="6">
        <v>43245809</v>
      </c>
      <c r="BZ156" s="6" t="e">
        <f t="shared" si="33"/>
        <v>#REF!</v>
      </c>
      <c r="CA156" s="9">
        <v>93100000</v>
      </c>
      <c r="CB156" s="10">
        <v>3.5118</v>
      </c>
    </row>
    <row r="157" spans="64:80" ht="15.75">
      <c r="BL157" s="5" t="s">
        <v>551</v>
      </c>
      <c r="BM157" s="9">
        <v>49219835</v>
      </c>
      <c r="BN157" s="6" t="e">
        <f t="shared" si="30"/>
        <v>#REF!</v>
      </c>
      <c r="BO157" s="9">
        <v>25605730</v>
      </c>
      <c r="BP157" s="8">
        <v>2.976</v>
      </c>
      <c r="BR157" s="5" t="s">
        <v>299</v>
      </c>
      <c r="BS157" s="6">
        <v>28998685</v>
      </c>
      <c r="BT157" s="6" t="e">
        <f t="shared" si="32"/>
        <v>#REF!</v>
      </c>
      <c r="BU157" s="9">
        <v>6480000</v>
      </c>
      <c r="BV157" s="10">
        <v>2.9313</v>
      </c>
      <c r="BW157" s="23"/>
      <c r="BX157" s="5" t="s">
        <v>150</v>
      </c>
      <c r="BY157" s="6">
        <v>28320935</v>
      </c>
      <c r="BZ157" s="6" t="e">
        <f t="shared" si="33"/>
        <v>#REF!</v>
      </c>
      <c r="CA157" s="9">
        <v>61800000</v>
      </c>
      <c r="CB157" s="10">
        <v>3.4792</v>
      </c>
    </row>
    <row r="158" spans="64:80" ht="15.75">
      <c r="BL158" s="5" t="s">
        <v>552</v>
      </c>
      <c r="BM158" s="9">
        <v>25917107</v>
      </c>
      <c r="BN158" s="6" t="e">
        <f t="shared" si="30"/>
        <v>#REF!</v>
      </c>
      <c r="BO158" s="9">
        <v>26466483.999999996</v>
      </c>
      <c r="BP158" s="8">
        <v>2.9852</v>
      </c>
      <c r="BR158" s="5" t="s">
        <v>300</v>
      </c>
      <c r="BS158" s="6">
        <v>20239326</v>
      </c>
      <c r="BT158" s="6" t="e">
        <f t="shared" si="32"/>
        <v>#REF!</v>
      </c>
      <c r="BU158" s="9">
        <v>-3737000</v>
      </c>
      <c r="BV158" s="10">
        <v>2.93</v>
      </c>
      <c r="BW158" s="23"/>
      <c r="BX158" s="5" t="s">
        <v>151</v>
      </c>
      <c r="BY158" s="6">
        <v>9400000</v>
      </c>
      <c r="BZ158" s="6" t="e">
        <f t="shared" si="33"/>
        <v>#REF!</v>
      </c>
      <c r="CA158" s="9">
        <v>61800000</v>
      </c>
      <c r="CB158" s="10">
        <v>3.4748</v>
      </c>
    </row>
    <row r="159" spans="64:80" ht="15.75">
      <c r="BL159" s="5" t="s">
        <v>553</v>
      </c>
      <c r="BM159" s="9">
        <v>25913557</v>
      </c>
      <c r="BN159" s="6" t="e">
        <f t="shared" si="30"/>
        <v>#REF!</v>
      </c>
      <c r="BO159" s="9">
        <v>25182000</v>
      </c>
      <c r="BP159" s="8">
        <v>2.9932</v>
      </c>
      <c r="BR159" s="5" t="s">
        <v>301</v>
      </c>
      <c r="BS159" s="6">
        <v>25214000</v>
      </c>
      <c r="BT159" s="6" t="e">
        <f t="shared" si="32"/>
        <v>#REF!</v>
      </c>
      <c r="BU159" s="9">
        <v>5061000</v>
      </c>
      <c r="BV159" s="10">
        <v>2.9618</v>
      </c>
      <c r="BW159" s="23"/>
      <c r="BX159" s="5" t="s">
        <v>152</v>
      </c>
      <c r="BY159" s="6">
        <v>39738826</v>
      </c>
      <c r="BZ159" s="6" t="e">
        <f t="shared" si="33"/>
        <v>#REF!</v>
      </c>
      <c r="CA159" s="9">
        <v>91500000</v>
      </c>
      <c r="CB159" s="10">
        <v>3.47</v>
      </c>
    </row>
    <row r="160" spans="64:80" ht="15.75">
      <c r="BL160" s="5" t="s">
        <v>554</v>
      </c>
      <c r="BM160" s="9">
        <v>27230232</v>
      </c>
      <c r="BN160" s="6" t="e">
        <f t="shared" si="30"/>
        <v>#REF!</v>
      </c>
      <c r="BO160" s="9">
        <v>24730999.999999996</v>
      </c>
      <c r="BP160" s="8">
        <v>3.0118</v>
      </c>
      <c r="BR160" s="5" t="s">
        <v>302</v>
      </c>
      <c r="BS160" s="6">
        <v>23098313</v>
      </c>
      <c r="BT160" s="6" t="e">
        <f t="shared" si="32"/>
        <v>#REF!</v>
      </c>
      <c r="BU160" s="9">
        <v>3415000</v>
      </c>
      <c r="BV160" s="10">
        <v>2.9385</v>
      </c>
      <c r="BW160" s="23"/>
      <c r="BX160" s="5" t="s">
        <v>153</v>
      </c>
      <c r="BY160" s="6">
        <v>36715201</v>
      </c>
      <c r="BZ160" s="6" t="e">
        <f t="shared" si="33"/>
        <v>#REF!</v>
      </c>
      <c r="CA160" s="9">
        <v>76800000</v>
      </c>
      <c r="CB160" s="10">
        <v>3.4467</v>
      </c>
    </row>
    <row r="161" spans="64:80" ht="15.75">
      <c r="BL161" s="5" t="s">
        <v>555</v>
      </c>
      <c r="BM161" s="9">
        <v>38713028</v>
      </c>
      <c r="BN161" s="6" t="e">
        <f t="shared" si="30"/>
        <v>#REF!</v>
      </c>
      <c r="BO161" s="9">
        <v>25782636.999999996</v>
      </c>
      <c r="BP161" s="8">
        <v>3.04</v>
      </c>
      <c r="BR161" s="5" t="s">
        <v>303</v>
      </c>
      <c r="BS161" s="6">
        <v>14959698</v>
      </c>
      <c r="BT161" s="6" t="e">
        <f t="shared" si="32"/>
        <v>#REF!</v>
      </c>
      <c r="BU161" s="9">
        <v>1927000</v>
      </c>
      <c r="BV161" s="10">
        <v>2.931</v>
      </c>
      <c r="BW161" s="23"/>
      <c r="BX161" s="5" t="s">
        <v>154</v>
      </c>
      <c r="BY161" s="6">
        <v>14626812</v>
      </c>
      <c r="BZ161" s="6" t="e">
        <f t="shared" si="33"/>
        <v>#REF!</v>
      </c>
      <c r="CA161" s="9">
        <v>54700000</v>
      </c>
      <c r="CB161" s="10">
        <v>3.4128</v>
      </c>
    </row>
    <row r="162" spans="64:80" ht="16.5" thickBot="1">
      <c r="BL162" s="5" t="s">
        <v>556</v>
      </c>
      <c r="BM162" s="9">
        <v>38180392</v>
      </c>
      <c r="BN162" s="6" t="e">
        <f t="shared" si="30"/>
        <v>#REF!</v>
      </c>
      <c r="BO162" s="9"/>
      <c r="BP162" s="8">
        <v>3.0718</v>
      </c>
      <c r="BR162" s="5" t="s">
        <v>304</v>
      </c>
      <c r="BS162" s="6">
        <v>25594646</v>
      </c>
      <c r="BT162" s="6" t="e">
        <f t="shared" si="32"/>
        <v>#REF!</v>
      </c>
      <c r="BU162" s="9">
        <v>1765000</v>
      </c>
      <c r="BV162" s="10">
        <v>2.9288</v>
      </c>
      <c r="BW162" s="23"/>
      <c r="BX162" s="75" t="s">
        <v>155</v>
      </c>
      <c r="BY162" s="70">
        <v>28253938</v>
      </c>
      <c r="BZ162" s="70" t="e">
        <f t="shared" si="33"/>
        <v>#REF!</v>
      </c>
      <c r="CA162" s="70">
        <v>64900000</v>
      </c>
      <c r="CB162" s="76">
        <v>3.3885</v>
      </c>
    </row>
    <row r="163" spans="64:75" ht="16.5" thickTop="1">
      <c r="BL163" s="5" t="s">
        <v>557</v>
      </c>
      <c r="BM163" s="9">
        <v>29102185</v>
      </c>
      <c r="BN163" s="6" t="e">
        <f t="shared" si="30"/>
        <v>#REF!</v>
      </c>
      <c r="BO163" s="9"/>
      <c r="BP163" s="8">
        <v>3.045</v>
      </c>
      <c r="BR163" s="5" t="s">
        <v>305</v>
      </c>
      <c r="BS163" s="6">
        <v>36120975</v>
      </c>
      <c r="BT163" s="6" t="e">
        <f t="shared" si="32"/>
        <v>#REF!</v>
      </c>
      <c r="BU163" s="9">
        <v>4354000</v>
      </c>
      <c r="BV163" s="10">
        <v>2.9248</v>
      </c>
      <c r="BW163" s="24"/>
    </row>
    <row r="164" spans="64:75" ht="15.75">
      <c r="BL164" s="5" t="s">
        <v>558</v>
      </c>
      <c r="BM164" s="9">
        <v>25710886</v>
      </c>
      <c r="BN164" s="6" t="e">
        <f t="shared" si="30"/>
        <v>#REF!</v>
      </c>
      <c r="BO164" s="9"/>
      <c r="BP164" s="8">
        <v>3.023</v>
      </c>
      <c r="BR164" s="5" t="s">
        <v>306</v>
      </c>
      <c r="BS164" s="6">
        <v>30482616</v>
      </c>
      <c r="BT164" s="6" t="e">
        <f t="shared" si="32"/>
        <v>#REF!</v>
      </c>
      <c r="BU164" s="9">
        <v>8441000</v>
      </c>
      <c r="BV164" s="10">
        <v>2.9207</v>
      </c>
      <c r="BW164" s="24"/>
    </row>
    <row r="165" spans="64:76" ht="15.75">
      <c r="BL165" s="5" t="s">
        <v>559</v>
      </c>
      <c r="BM165" s="9">
        <v>28802139</v>
      </c>
      <c r="BN165" s="6" t="e">
        <f t="shared" si="30"/>
        <v>#REF!</v>
      </c>
      <c r="BO165" s="9"/>
      <c r="BP165" s="8">
        <v>3.028</v>
      </c>
      <c r="BR165" s="5" t="s">
        <v>307</v>
      </c>
      <c r="BS165" s="6">
        <v>31098990</v>
      </c>
      <c r="BT165" s="6" t="e">
        <f t="shared" si="32"/>
        <v>#REF!</v>
      </c>
      <c r="BU165" s="9">
        <v>17002000</v>
      </c>
      <c r="BV165" s="10">
        <v>2.9073</v>
      </c>
      <c r="BW165" s="24"/>
      <c r="BX165" t="s">
        <v>1199</v>
      </c>
    </row>
    <row r="166" spans="64:76" ht="15.75">
      <c r="BL166" s="5" t="s">
        <v>560</v>
      </c>
      <c r="BM166" s="9">
        <v>27789881</v>
      </c>
      <c r="BN166" s="6" t="e">
        <f t="shared" si="30"/>
        <v>#REF!</v>
      </c>
      <c r="BO166" s="9"/>
      <c r="BP166" s="8">
        <v>3.0207</v>
      </c>
      <c r="BR166" s="5" t="s">
        <v>308</v>
      </c>
      <c r="BS166" s="6">
        <v>29253119</v>
      </c>
      <c r="BT166" s="6" t="e">
        <f t="shared" si="32"/>
        <v>#REF!</v>
      </c>
      <c r="BU166" s="9">
        <v>15315999.999999998</v>
      </c>
      <c r="BV166" s="10">
        <v>2.8842</v>
      </c>
      <c r="BW166" s="24"/>
      <c r="BX166" t="s">
        <v>1200</v>
      </c>
    </row>
    <row r="167" spans="64:75" ht="15.75">
      <c r="BL167" s="5" t="s">
        <v>561</v>
      </c>
      <c r="BM167" s="9">
        <v>45082743</v>
      </c>
      <c r="BN167" s="6" t="e">
        <f t="shared" si="30"/>
        <v>#REF!</v>
      </c>
      <c r="BO167" s="9"/>
      <c r="BP167" s="8">
        <v>3.0112</v>
      </c>
      <c r="BR167" s="5" t="s">
        <v>309</v>
      </c>
      <c r="BS167" s="6">
        <v>72369991</v>
      </c>
      <c r="BT167" s="6" t="e">
        <f t="shared" si="32"/>
        <v>#REF!</v>
      </c>
      <c r="BU167" s="9">
        <v>4370000</v>
      </c>
      <c r="BV167" s="10">
        <v>2.896</v>
      </c>
      <c r="BW167" s="24"/>
    </row>
    <row r="168" spans="64:75" ht="15.75">
      <c r="BL168" s="5" t="s">
        <v>562</v>
      </c>
      <c r="BM168" s="9">
        <v>34135012</v>
      </c>
      <c r="BN168" s="6" t="e">
        <f t="shared" si="30"/>
        <v>#REF!</v>
      </c>
      <c r="BO168" s="9"/>
      <c r="BP168" s="8">
        <v>3.0107</v>
      </c>
      <c r="BR168" s="5" t="s">
        <v>310</v>
      </c>
      <c r="BS168" s="6">
        <v>32583816</v>
      </c>
      <c r="BT168" s="6" t="e">
        <f t="shared" si="32"/>
        <v>#REF!</v>
      </c>
      <c r="BU168" s="9">
        <v>-2753000</v>
      </c>
      <c r="BV168" s="10">
        <v>2.9</v>
      </c>
      <c r="BW168" s="24"/>
    </row>
    <row r="169" spans="64:75" ht="15.75">
      <c r="BL169" s="5" t="s">
        <v>563</v>
      </c>
      <c r="BM169" s="9">
        <v>28977031</v>
      </c>
      <c r="BN169" s="6" t="e">
        <f t="shared" si="30"/>
        <v>#REF!</v>
      </c>
      <c r="BO169" s="9"/>
      <c r="BP169" s="8">
        <v>3.018</v>
      </c>
      <c r="BR169" s="5" t="s">
        <v>311</v>
      </c>
      <c r="BS169" s="6">
        <v>64487107</v>
      </c>
      <c r="BT169" s="6" t="e">
        <f t="shared" si="32"/>
        <v>#REF!</v>
      </c>
      <c r="BU169" s="9">
        <v>9314000</v>
      </c>
      <c r="BV169" s="10">
        <v>2.902</v>
      </c>
      <c r="BW169" s="24"/>
    </row>
    <row r="170" spans="64:75" ht="15.75">
      <c r="BL170" s="5" t="s">
        <v>564</v>
      </c>
      <c r="BM170" s="9">
        <v>27866601</v>
      </c>
      <c r="BN170" s="6" t="e">
        <f t="shared" si="30"/>
        <v>#REF!</v>
      </c>
      <c r="BO170" s="9"/>
      <c r="BP170" s="8">
        <v>3.007</v>
      </c>
      <c r="BR170" s="5" t="s">
        <v>312</v>
      </c>
      <c r="BS170" s="6">
        <v>61228240</v>
      </c>
      <c r="BT170" s="6" t="e">
        <f t="shared" si="32"/>
        <v>#REF!</v>
      </c>
      <c r="BU170" s="9">
        <v>14680999.999999998</v>
      </c>
      <c r="BV170" s="10">
        <v>2.906</v>
      </c>
      <c r="BW170" s="24"/>
    </row>
    <row r="171" spans="64:75" ht="15.75">
      <c r="BL171" s="5" t="s">
        <v>565</v>
      </c>
      <c r="BM171" s="9">
        <v>36873166</v>
      </c>
      <c r="BN171" s="6" t="e">
        <f t="shared" si="30"/>
        <v>#REF!</v>
      </c>
      <c r="BO171" s="9"/>
      <c r="BP171" s="8">
        <v>3.0087</v>
      </c>
      <c r="BR171" s="5" t="s">
        <v>313</v>
      </c>
      <c r="BS171" s="6">
        <v>84723794</v>
      </c>
      <c r="BT171" s="6" t="e">
        <f t="shared" si="32"/>
        <v>#REF!</v>
      </c>
      <c r="BU171" s="9">
        <v>5311000</v>
      </c>
      <c r="BV171" s="10">
        <v>2.9352</v>
      </c>
      <c r="BW171" s="24"/>
    </row>
    <row r="172" spans="64:75" ht="15.75">
      <c r="BL172" s="5" t="s">
        <v>566</v>
      </c>
      <c r="BM172" s="9">
        <v>39714514</v>
      </c>
      <c r="BN172" s="6" t="e">
        <f t="shared" si="30"/>
        <v>#REF!</v>
      </c>
      <c r="BO172" s="9"/>
      <c r="BP172" s="8">
        <v>3.0077</v>
      </c>
      <c r="BR172" s="5" t="s">
        <v>314</v>
      </c>
      <c r="BS172" s="6">
        <v>78279751</v>
      </c>
      <c r="BT172" s="6" t="e">
        <f t="shared" si="32"/>
        <v>#REF!</v>
      </c>
      <c r="BU172" s="9">
        <v>1255000</v>
      </c>
      <c r="BV172" s="10">
        <v>2.97</v>
      </c>
      <c r="BW172" s="24"/>
    </row>
    <row r="173" spans="64:75" ht="15.75">
      <c r="BL173" s="5" t="s">
        <v>567</v>
      </c>
      <c r="BM173" s="9">
        <v>36249263</v>
      </c>
      <c r="BN173" s="6" t="e">
        <f t="shared" si="30"/>
        <v>#REF!</v>
      </c>
      <c r="BO173" s="9"/>
      <c r="BP173" s="8">
        <v>3.002</v>
      </c>
      <c r="BR173" s="5" t="s">
        <v>315</v>
      </c>
      <c r="BS173" s="6">
        <v>31536755</v>
      </c>
      <c r="BT173" s="6" t="e">
        <f t="shared" si="32"/>
        <v>#REF!</v>
      </c>
      <c r="BU173" s="9">
        <v>-343000.00000000355</v>
      </c>
      <c r="BV173" s="10">
        <v>2.9298</v>
      </c>
      <c r="BW173" s="24"/>
    </row>
    <row r="174" spans="64:75" ht="15.75">
      <c r="BL174" s="5" t="s">
        <v>568</v>
      </c>
      <c r="BM174" s="9">
        <v>37621845</v>
      </c>
      <c r="BN174" s="6" t="e">
        <f t="shared" si="30"/>
        <v>#REF!</v>
      </c>
      <c r="BO174" s="9"/>
      <c r="BP174" s="8">
        <v>2.9892</v>
      </c>
      <c r="BR174" s="5" t="s">
        <v>316</v>
      </c>
      <c r="BS174" s="6">
        <v>24478721</v>
      </c>
      <c r="BT174" s="6" t="e">
        <f t="shared" si="32"/>
        <v>#REF!</v>
      </c>
      <c r="BU174" s="9">
        <v>8907999.999999998</v>
      </c>
      <c r="BV174" s="10">
        <v>2.9217</v>
      </c>
      <c r="BW174" s="24"/>
    </row>
    <row r="175" spans="64:75" ht="15.75">
      <c r="BL175" s="5" t="s">
        <v>569</v>
      </c>
      <c r="BM175" s="9">
        <v>35735803</v>
      </c>
      <c r="BN175" s="6" t="e">
        <f t="shared" si="30"/>
        <v>#REF!</v>
      </c>
      <c r="BO175" s="9"/>
      <c r="BP175" s="8">
        <v>2.9938</v>
      </c>
      <c r="BR175" s="5" t="s">
        <v>317</v>
      </c>
      <c r="BS175" s="6">
        <v>50538386</v>
      </c>
      <c r="BT175" s="6" t="e">
        <f t="shared" si="32"/>
        <v>#REF!</v>
      </c>
      <c r="BU175" s="9">
        <v>10210999.999999998</v>
      </c>
      <c r="BV175" s="10">
        <v>2.9572</v>
      </c>
      <c r="BW175" s="24"/>
    </row>
    <row r="176" spans="64:75" ht="15.75">
      <c r="BL176" s="5" t="s">
        <v>570</v>
      </c>
      <c r="BM176" s="9">
        <v>28598692</v>
      </c>
      <c r="BN176" s="6" t="e">
        <f t="shared" si="30"/>
        <v>#REF!</v>
      </c>
      <c r="BO176" s="9"/>
      <c r="BP176" s="8">
        <v>3.0097</v>
      </c>
      <c r="BR176" s="5" t="s">
        <v>318</v>
      </c>
      <c r="BS176" s="6">
        <v>43472740</v>
      </c>
      <c r="BT176" s="6" t="e">
        <f t="shared" si="32"/>
        <v>#REF!</v>
      </c>
      <c r="BU176" s="9">
        <v>-704000.0000000006</v>
      </c>
      <c r="BV176" s="10">
        <v>2.972</v>
      </c>
      <c r="BW176" s="24"/>
    </row>
    <row r="177" spans="64:75" ht="15.75">
      <c r="BL177" s="5" t="s">
        <v>571</v>
      </c>
      <c r="BM177" s="9">
        <v>55845513</v>
      </c>
      <c r="BN177" s="6" t="e">
        <f t="shared" si="30"/>
        <v>#REF!</v>
      </c>
      <c r="BO177" s="9"/>
      <c r="BP177" s="8">
        <v>3.0082</v>
      </c>
      <c r="BR177" s="5" t="s">
        <v>319</v>
      </c>
      <c r="BS177" s="6">
        <v>39421460</v>
      </c>
      <c r="BT177" s="6" t="e">
        <f t="shared" si="32"/>
        <v>#REF!</v>
      </c>
      <c r="BU177" s="9">
        <v>-1596000</v>
      </c>
      <c r="BV177" s="10">
        <v>2.9528</v>
      </c>
      <c r="BW177" s="24"/>
    </row>
    <row r="178" spans="64:75" ht="15.75">
      <c r="BL178" s="5" t="s">
        <v>572</v>
      </c>
      <c r="BM178" s="9">
        <v>54012908</v>
      </c>
      <c r="BN178" s="6" t="e">
        <f t="shared" si="30"/>
        <v>#REF!</v>
      </c>
      <c r="BO178" s="9"/>
      <c r="BP178" s="8">
        <v>3.0003</v>
      </c>
      <c r="BR178" s="5" t="s">
        <v>320</v>
      </c>
      <c r="BS178" s="6">
        <v>2630334</v>
      </c>
      <c r="BT178" s="6" t="e">
        <f t="shared" si="32"/>
        <v>#REF!</v>
      </c>
      <c r="BU178" s="9">
        <v>-399000</v>
      </c>
      <c r="BV178" s="8">
        <v>2.963</v>
      </c>
      <c r="BW178" s="25"/>
    </row>
    <row r="179" spans="64:75" ht="15.75">
      <c r="BL179" s="5" t="s">
        <v>573</v>
      </c>
      <c r="BM179" s="30">
        <v>35572800</v>
      </c>
      <c r="BN179" s="6" t="e">
        <f t="shared" si="30"/>
        <v>#REF!</v>
      </c>
      <c r="BO179" s="9"/>
      <c r="BP179" s="8">
        <v>2.9977</v>
      </c>
      <c r="BR179" s="5" t="s">
        <v>321</v>
      </c>
      <c r="BS179" s="6">
        <v>43123873</v>
      </c>
      <c r="BT179" s="6" t="e">
        <f t="shared" si="32"/>
        <v>#REF!</v>
      </c>
      <c r="BU179" s="9">
        <v>8050000.000000001</v>
      </c>
      <c r="BV179" s="8">
        <v>2.9658</v>
      </c>
      <c r="BW179" s="25"/>
    </row>
    <row r="180" spans="64:75" ht="15.75">
      <c r="BL180" s="5" t="s">
        <v>574</v>
      </c>
      <c r="BM180" s="30">
        <v>30373983</v>
      </c>
      <c r="BN180" s="6" t="e">
        <f t="shared" si="30"/>
        <v>#REF!</v>
      </c>
      <c r="BO180" s="9"/>
      <c r="BP180" s="8">
        <v>3.0017</v>
      </c>
      <c r="BR180" s="5" t="s">
        <v>322</v>
      </c>
      <c r="BS180" s="6">
        <v>36850954</v>
      </c>
      <c r="BT180" s="6" t="e">
        <f t="shared" si="32"/>
        <v>#REF!</v>
      </c>
      <c r="BU180" s="9">
        <v>3687000</v>
      </c>
      <c r="BV180" s="8">
        <v>2.9773</v>
      </c>
      <c r="BW180" s="25"/>
    </row>
    <row r="181" spans="64:75" ht="15.75">
      <c r="BL181" s="5" t="s">
        <v>575</v>
      </c>
      <c r="BM181" s="30">
        <v>62458255</v>
      </c>
      <c r="BN181" s="6" t="e">
        <f t="shared" si="30"/>
        <v>#REF!</v>
      </c>
      <c r="BO181" s="9"/>
      <c r="BP181" s="8">
        <v>3.002</v>
      </c>
      <c r="BR181" s="5" t="s">
        <v>323</v>
      </c>
      <c r="BS181" s="6">
        <v>60609572</v>
      </c>
      <c r="BT181" s="6" t="e">
        <f t="shared" si="32"/>
        <v>#REF!</v>
      </c>
      <c r="BU181" s="9">
        <v>-227000</v>
      </c>
      <c r="BV181" s="8">
        <v>2.9607</v>
      </c>
      <c r="BW181" s="25"/>
    </row>
    <row r="182" spans="64:75" ht="15.75">
      <c r="BL182" s="5" t="s">
        <v>576</v>
      </c>
      <c r="BM182" s="30">
        <v>9028208</v>
      </c>
      <c r="BN182" s="6" t="e">
        <f t="shared" si="30"/>
        <v>#REF!</v>
      </c>
      <c r="BO182" s="9"/>
      <c r="BP182" s="8">
        <v>2.9928</v>
      </c>
      <c r="BR182" s="5" t="s">
        <v>324</v>
      </c>
      <c r="BS182" s="6">
        <v>41372226</v>
      </c>
      <c r="BT182" s="6" t="e">
        <f t="shared" si="32"/>
        <v>#REF!</v>
      </c>
      <c r="BU182" s="9">
        <v>9253999.999999998</v>
      </c>
      <c r="BV182" s="8">
        <v>2.937</v>
      </c>
      <c r="BW182" s="25"/>
    </row>
    <row r="183" spans="64:75" ht="15.75">
      <c r="BL183" s="5" t="s">
        <v>577</v>
      </c>
      <c r="BM183" s="30">
        <v>56873384</v>
      </c>
      <c r="BN183" s="6" t="e">
        <f t="shared" si="30"/>
        <v>#REF!</v>
      </c>
      <c r="BO183" s="9"/>
      <c r="BP183" s="8">
        <v>2.9932</v>
      </c>
      <c r="BR183" s="5" t="s">
        <v>325</v>
      </c>
      <c r="BS183" s="6">
        <v>28746245</v>
      </c>
      <c r="BT183" s="6" t="e">
        <f t="shared" si="32"/>
        <v>#REF!</v>
      </c>
      <c r="BU183" s="9">
        <v>1563000</v>
      </c>
      <c r="BV183" s="8">
        <v>2.9428</v>
      </c>
      <c r="BW183" s="25"/>
    </row>
    <row r="184" spans="64:75" ht="15.75">
      <c r="BL184" s="5" t="s">
        <v>578</v>
      </c>
      <c r="BM184" s="30">
        <v>48692519</v>
      </c>
      <c r="BN184" s="6" t="e">
        <f t="shared" si="30"/>
        <v>#REF!</v>
      </c>
      <c r="BO184" s="9"/>
      <c r="BP184" s="8">
        <v>2.9948</v>
      </c>
      <c r="BR184" s="5" t="s">
        <v>326</v>
      </c>
      <c r="BS184" s="6">
        <v>29635616</v>
      </c>
      <c r="BT184" s="6" t="e">
        <f t="shared" si="32"/>
        <v>#REF!</v>
      </c>
      <c r="BU184" s="9">
        <v>-1351000</v>
      </c>
      <c r="BV184" s="8">
        <v>2.9567</v>
      </c>
      <c r="BW184" s="25"/>
    </row>
    <row r="185" spans="64:75" ht="15.75">
      <c r="BL185" s="5" t="s">
        <v>579</v>
      </c>
      <c r="BM185" s="30">
        <v>64499055</v>
      </c>
      <c r="BN185" s="6" t="e">
        <f t="shared" si="30"/>
        <v>#REF!</v>
      </c>
      <c r="BO185" s="9"/>
      <c r="BP185" s="8">
        <v>3.0045</v>
      </c>
      <c r="BR185" s="5" t="s">
        <v>327</v>
      </c>
      <c r="BS185" s="6">
        <v>26363243</v>
      </c>
      <c r="BT185" s="6" t="e">
        <f t="shared" si="32"/>
        <v>#REF!</v>
      </c>
      <c r="BU185" s="9">
        <v>914999.9999999992</v>
      </c>
      <c r="BV185" s="8">
        <v>2.9353</v>
      </c>
      <c r="BW185" s="25"/>
    </row>
    <row r="186" spans="64:75" ht="15.75">
      <c r="BL186" s="5" t="s">
        <v>580</v>
      </c>
      <c r="BM186" s="30">
        <v>44435646</v>
      </c>
      <c r="BN186" s="6" t="e">
        <f t="shared" si="30"/>
        <v>#REF!</v>
      </c>
      <c r="BO186" s="9"/>
      <c r="BP186" s="8">
        <v>3.0095</v>
      </c>
      <c r="BR186" s="5" t="s">
        <v>328</v>
      </c>
      <c r="BS186" s="6">
        <v>41479720</v>
      </c>
      <c r="BT186" s="6" t="e">
        <f t="shared" si="32"/>
        <v>#REF!</v>
      </c>
      <c r="BU186" s="9">
        <v>1725000</v>
      </c>
      <c r="BV186" s="8">
        <v>2.9028</v>
      </c>
      <c r="BW186" s="25"/>
    </row>
    <row r="187" spans="64:75" ht="15.75">
      <c r="BL187" s="5" t="s">
        <v>581</v>
      </c>
      <c r="BM187" s="30">
        <v>29866316</v>
      </c>
      <c r="BN187" s="6" t="e">
        <f t="shared" si="30"/>
        <v>#REF!</v>
      </c>
      <c r="BO187" s="9"/>
      <c r="BP187" s="8">
        <v>3.0087</v>
      </c>
      <c r="BR187" s="5" t="s">
        <v>329</v>
      </c>
      <c r="BS187" s="6">
        <v>37836805</v>
      </c>
      <c r="BT187" s="6" t="e">
        <f t="shared" si="32"/>
        <v>#REF!</v>
      </c>
      <c r="BU187" s="9">
        <v>-6876999.999999999</v>
      </c>
      <c r="BV187" s="8">
        <v>2.8942</v>
      </c>
      <c r="BW187" s="25"/>
    </row>
    <row r="188" spans="64:75" ht="15.75">
      <c r="BL188" s="5" t="s">
        <v>582</v>
      </c>
      <c r="BM188" s="30">
        <v>39496687</v>
      </c>
      <c r="BN188" s="6" t="e">
        <f t="shared" si="30"/>
        <v>#REF!</v>
      </c>
      <c r="BO188" s="9"/>
      <c r="BP188" s="8">
        <v>2.9957</v>
      </c>
      <c r="BR188" s="5" t="s">
        <v>330</v>
      </c>
      <c r="BS188" s="6">
        <v>25465463</v>
      </c>
      <c r="BT188" s="6" t="e">
        <f t="shared" si="32"/>
        <v>#REF!</v>
      </c>
      <c r="BU188" s="9">
        <v>604999.9999999969</v>
      </c>
      <c r="BV188" s="8">
        <v>2.8898</v>
      </c>
      <c r="BW188" s="25"/>
    </row>
    <row r="189" spans="64:75" ht="15.75">
      <c r="BL189" s="5" t="s">
        <v>583</v>
      </c>
      <c r="BM189" s="30">
        <v>34188429</v>
      </c>
      <c r="BN189" s="6" t="e">
        <f t="shared" si="30"/>
        <v>#REF!</v>
      </c>
      <c r="BO189" s="9"/>
      <c r="BP189" s="8">
        <v>2.9832</v>
      </c>
      <c r="BR189" s="5" t="s">
        <v>331</v>
      </c>
      <c r="BS189" s="6">
        <v>39975122</v>
      </c>
      <c r="BT189" s="6" t="e">
        <f t="shared" si="32"/>
        <v>#REF!</v>
      </c>
      <c r="BU189" s="9">
        <v>-398999.9999999991</v>
      </c>
      <c r="BV189" s="8">
        <v>2.8917</v>
      </c>
      <c r="BW189" s="25"/>
    </row>
    <row r="190" spans="64:75" ht="15.75">
      <c r="BL190" s="5" t="s">
        <v>584</v>
      </c>
      <c r="BM190" s="30">
        <v>47186363</v>
      </c>
      <c r="BN190" s="6" t="e">
        <f t="shared" si="30"/>
        <v>#REF!</v>
      </c>
      <c r="BO190" s="9"/>
      <c r="BP190" s="8">
        <v>2.9803</v>
      </c>
      <c r="BR190" s="5" t="s">
        <v>332</v>
      </c>
      <c r="BS190" s="6">
        <v>30324014</v>
      </c>
      <c r="BT190" s="6" t="e">
        <f t="shared" si="32"/>
        <v>#REF!</v>
      </c>
      <c r="BU190" s="9">
        <v>4560000</v>
      </c>
      <c r="BV190" s="8">
        <v>2.9067</v>
      </c>
      <c r="BW190" s="25"/>
    </row>
    <row r="191" spans="64:75" ht="15.75">
      <c r="BL191" s="5" t="s">
        <v>585</v>
      </c>
      <c r="BM191" s="30">
        <v>45698748</v>
      </c>
      <c r="BN191" s="6" t="e">
        <f t="shared" si="30"/>
        <v>#REF!</v>
      </c>
      <c r="BO191" s="9"/>
      <c r="BP191" s="8">
        <v>3.0048</v>
      </c>
      <c r="BR191" s="5" t="s">
        <v>333</v>
      </c>
      <c r="BS191" s="6">
        <v>33714612</v>
      </c>
      <c r="BT191" s="6" t="e">
        <f t="shared" si="32"/>
        <v>#REF!</v>
      </c>
      <c r="BU191" s="9">
        <v>1236000</v>
      </c>
      <c r="BV191" s="8">
        <v>2.9178</v>
      </c>
      <c r="BW191" s="25"/>
    </row>
    <row r="192" spans="64:75" ht="15.75">
      <c r="BL192" s="5" t="s">
        <v>586</v>
      </c>
      <c r="BM192" s="30">
        <v>32241111</v>
      </c>
      <c r="BN192" s="6" t="e">
        <f t="shared" si="30"/>
        <v>#REF!</v>
      </c>
      <c r="BO192" s="9"/>
      <c r="BP192" s="8">
        <v>2.9938</v>
      </c>
      <c r="BR192" s="5" t="s">
        <v>334</v>
      </c>
      <c r="BS192" s="6">
        <v>31271550</v>
      </c>
      <c r="BT192" s="6" t="e">
        <f t="shared" si="32"/>
        <v>#REF!</v>
      </c>
      <c r="BU192" s="9">
        <v>5113000</v>
      </c>
      <c r="BV192" s="8">
        <v>2.9117</v>
      </c>
      <c r="BW192" s="25"/>
    </row>
    <row r="193" spans="64:75" ht="15.75">
      <c r="BL193" s="5" t="s">
        <v>587</v>
      </c>
      <c r="BM193" s="30">
        <v>24873859</v>
      </c>
      <c r="BN193" s="6" t="e">
        <f t="shared" si="30"/>
        <v>#REF!</v>
      </c>
      <c r="BO193" s="9"/>
      <c r="BP193" s="8">
        <v>3.0028</v>
      </c>
      <c r="BR193" s="5" t="s">
        <v>335</v>
      </c>
      <c r="BS193" s="6">
        <v>31623800</v>
      </c>
      <c r="BT193" s="6" t="e">
        <f t="shared" si="32"/>
        <v>#REF!</v>
      </c>
      <c r="BU193" s="9">
        <v>4563000</v>
      </c>
      <c r="BV193" s="8">
        <v>2.9107</v>
      </c>
      <c r="BW193" s="25"/>
    </row>
    <row r="194" spans="64:75" ht="15.75">
      <c r="BL194" s="5" t="s">
        <v>588</v>
      </c>
      <c r="BM194" s="30">
        <v>51192934</v>
      </c>
      <c r="BN194" s="6" t="e">
        <f t="shared" si="30"/>
        <v>#REF!</v>
      </c>
      <c r="BO194" s="9"/>
      <c r="BP194" s="8">
        <v>3.001</v>
      </c>
      <c r="BR194" s="5" t="s">
        <v>336</v>
      </c>
      <c r="BS194" s="6">
        <v>34567666</v>
      </c>
      <c r="BT194" s="6" t="e">
        <f t="shared" si="32"/>
        <v>#REF!</v>
      </c>
      <c r="BU194" s="9">
        <v>5928999.999999998</v>
      </c>
      <c r="BV194" s="8">
        <v>2.8963</v>
      </c>
      <c r="BW194" s="25"/>
    </row>
    <row r="195" spans="64:75" ht="15.75">
      <c r="BL195" s="5" t="s">
        <v>589</v>
      </c>
      <c r="BM195" s="30">
        <v>52965318</v>
      </c>
      <c r="BN195" s="6" t="e">
        <f t="shared" si="30"/>
        <v>#REF!</v>
      </c>
      <c r="BO195" s="9"/>
      <c r="BP195" s="8">
        <v>2.9925</v>
      </c>
      <c r="BR195" s="5" t="s">
        <v>337</v>
      </c>
      <c r="BS195" s="6">
        <v>37291836</v>
      </c>
      <c r="BT195" s="6" t="e">
        <f t="shared" si="32"/>
        <v>#REF!</v>
      </c>
      <c r="BU195" s="9">
        <v>20724000</v>
      </c>
      <c r="BV195" s="8">
        <v>2.8933</v>
      </c>
      <c r="BW195" s="25"/>
    </row>
    <row r="196" spans="64:75" ht="15.75">
      <c r="BL196" s="5" t="s">
        <v>590</v>
      </c>
      <c r="BM196" s="30">
        <v>27430685</v>
      </c>
      <c r="BN196" s="6" t="e">
        <f t="shared" si="30"/>
        <v>#REF!</v>
      </c>
      <c r="BO196" s="9"/>
      <c r="BP196" s="8">
        <v>2.9983</v>
      </c>
      <c r="BR196" s="5" t="s">
        <v>338</v>
      </c>
      <c r="BS196" s="6">
        <v>25134216</v>
      </c>
      <c r="BT196" s="6" t="e">
        <f t="shared" si="32"/>
        <v>#REF!</v>
      </c>
      <c r="BU196" s="9">
        <v>8856999.999999996</v>
      </c>
      <c r="BV196" s="8">
        <v>2.89</v>
      </c>
      <c r="BW196" s="25"/>
    </row>
    <row r="197" spans="64:75" ht="15.75">
      <c r="BL197" s="5" t="s">
        <v>591</v>
      </c>
      <c r="BM197" s="30">
        <v>33628435</v>
      </c>
      <c r="BN197" s="6" t="e">
        <f t="shared" si="30"/>
        <v>#REF!</v>
      </c>
      <c r="BO197" s="9"/>
      <c r="BP197" s="8">
        <v>2.9948</v>
      </c>
      <c r="BR197" s="5" t="s">
        <v>339</v>
      </c>
      <c r="BS197" s="6">
        <v>39773394</v>
      </c>
      <c r="BT197" s="6" t="e">
        <f t="shared" si="32"/>
        <v>#REF!</v>
      </c>
      <c r="BU197" s="9">
        <v>-2210000</v>
      </c>
      <c r="BV197" s="8">
        <v>2.9007</v>
      </c>
      <c r="BW197" s="25"/>
    </row>
    <row r="198" spans="64:75" ht="15.75">
      <c r="BL198" s="5" t="s">
        <v>592</v>
      </c>
      <c r="BM198" s="30">
        <v>48911675</v>
      </c>
      <c r="BN198" s="6" t="e">
        <f t="shared" si="30"/>
        <v>#REF!</v>
      </c>
      <c r="BO198" s="9"/>
      <c r="BP198" s="8">
        <v>2.991</v>
      </c>
      <c r="BR198" s="5" t="s">
        <v>340</v>
      </c>
      <c r="BS198" s="6">
        <v>32965921</v>
      </c>
      <c r="BT198" s="6" t="e">
        <f t="shared" si="32"/>
        <v>#REF!</v>
      </c>
      <c r="BU198" s="9">
        <v>14396000</v>
      </c>
      <c r="BV198" s="8">
        <v>2.9055</v>
      </c>
      <c r="BW198" s="25"/>
    </row>
    <row r="199" spans="64:75" ht="15.75">
      <c r="BL199" s="5" t="s">
        <v>593</v>
      </c>
      <c r="BM199" s="30">
        <v>45881445</v>
      </c>
      <c r="BN199" s="6" t="e">
        <f t="shared" si="30"/>
        <v>#REF!</v>
      </c>
      <c r="BO199" s="9"/>
      <c r="BP199" s="8">
        <v>2.9867</v>
      </c>
      <c r="BR199" s="5" t="s">
        <v>341</v>
      </c>
      <c r="BS199" s="6">
        <v>44905120</v>
      </c>
      <c r="BT199" s="6" t="e">
        <f t="shared" si="32"/>
        <v>#REF!</v>
      </c>
      <c r="BU199" s="9">
        <v>12710999.999999998</v>
      </c>
      <c r="BV199" s="8">
        <v>2.911</v>
      </c>
      <c r="BW199" s="25"/>
    </row>
    <row r="200" spans="64:75" ht="15.75">
      <c r="BL200" s="5" t="s">
        <v>594</v>
      </c>
      <c r="BM200" s="30">
        <v>30964914</v>
      </c>
      <c r="BN200" s="6" t="e">
        <f t="shared" si="30"/>
        <v>#REF!</v>
      </c>
      <c r="BO200" s="9"/>
      <c r="BP200" s="8">
        <v>2.9825</v>
      </c>
      <c r="BR200" s="5" t="s">
        <v>342</v>
      </c>
      <c r="BS200" s="6">
        <v>27593856</v>
      </c>
      <c r="BT200" s="6" t="e">
        <f t="shared" si="32"/>
        <v>#REF!</v>
      </c>
      <c r="BU200" s="9">
        <v>9724000</v>
      </c>
      <c r="BV200" s="8">
        <v>2.9127</v>
      </c>
      <c r="BW200" s="25"/>
    </row>
    <row r="201" spans="64:75" ht="15.75">
      <c r="BL201" s="5" t="s">
        <v>595</v>
      </c>
      <c r="BM201" s="30">
        <v>38075767</v>
      </c>
      <c r="BN201" s="6" t="e">
        <f t="shared" si="30"/>
        <v>#REF!</v>
      </c>
      <c r="BO201" s="9"/>
      <c r="BP201" s="8">
        <v>2.979</v>
      </c>
      <c r="BR201" s="5" t="s">
        <v>343</v>
      </c>
      <c r="BS201" s="6">
        <v>20759193</v>
      </c>
      <c r="BT201" s="6" t="e">
        <f t="shared" si="32"/>
        <v>#REF!</v>
      </c>
      <c r="BU201" s="9">
        <v>7525000</v>
      </c>
      <c r="BV201" s="8">
        <v>2.9012</v>
      </c>
      <c r="BW201" s="25"/>
    </row>
    <row r="202" spans="64:75" ht="15.75">
      <c r="BL202" s="5" t="s">
        <v>596</v>
      </c>
      <c r="BM202" s="30">
        <v>34544118</v>
      </c>
      <c r="BN202" s="6" t="e">
        <f t="shared" si="30"/>
        <v>#REF!</v>
      </c>
      <c r="BO202" s="9"/>
      <c r="BP202" s="8">
        <v>2.973</v>
      </c>
      <c r="BR202" s="5" t="s">
        <v>344</v>
      </c>
      <c r="BS202" s="6">
        <v>32958238</v>
      </c>
      <c r="BT202" s="6" t="e">
        <f t="shared" si="32"/>
        <v>#REF!</v>
      </c>
      <c r="BU202" s="9">
        <v>10260000</v>
      </c>
      <c r="BV202" s="8">
        <v>2.8952</v>
      </c>
      <c r="BW202" s="25"/>
    </row>
    <row r="203" spans="64:75" ht="15.75">
      <c r="BL203" s="5" t="s">
        <v>597</v>
      </c>
      <c r="BM203" s="30">
        <v>30112273</v>
      </c>
      <c r="BN203" s="6" t="e">
        <f t="shared" si="30"/>
        <v>#REF!</v>
      </c>
      <c r="BO203" s="9"/>
      <c r="BP203" s="8">
        <v>2.9698</v>
      </c>
      <c r="BR203" s="5" t="s">
        <v>345</v>
      </c>
      <c r="BS203" s="6">
        <v>60755534</v>
      </c>
      <c r="BT203" s="6" t="e">
        <f t="shared" si="32"/>
        <v>#REF!</v>
      </c>
      <c r="BU203" s="9">
        <v>19756999.999999996</v>
      </c>
      <c r="BV203" s="8">
        <v>2.8782</v>
      </c>
      <c r="BW203" s="25"/>
    </row>
    <row r="204" spans="64:75" ht="15.75">
      <c r="BL204" s="5" t="s">
        <v>598</v>
      </c>
      <c r="BM204" s="30">
        <v>26930947</v>
      </c>
      <c r="BN204" s="6" t="e">
        <f t="shared" si="30"/>
        <v>#REF!</v>
      </c>
      <c r="BO204" s="9"/>
      <c r="BP204" s="8">
        <v>2.972</v>
      </c>
      <c r="BR204" s="5" t="s">
        <v>346</v>
      </c>
      <c r="BS204" s="6">
        <v>60434680</v>
      </c>
      <c r="BT204" s="6" t="e">
        <f t="shared" si="32"/>
        <v>#REF!</v>
      </c>
      <c r="BU204" s="9">
        <v>23064000</v>
      </c>
      <c r="BV204" s="8">
        <v>2.8685</v>
      </c>
      <c r="BW204" s="25"/>
    </row>
    <row r="205" spans="64:75" ht="15.75">
      <c r="BL205" s="5" t="s">
        <v>599</v>
      </c>
      <c r="BM205" s="30">
        <v>30141442</v>
      </c>
      <c r="BN205" s="6" t="e">
        <f t="shared" si="30"/>
        <v>#REF!</v>
      </c>
      <c r="BO205" s="9"/>
      <c r="BP205" s="8">
        <v>2.9743</v>
      </c>
      <c r="BR205" s="5" t="s">
        <v>347</v>
      </c>
      <c r="BS205" s="6">
        <v>40710537</v>
      </c>
      <c r="BT205" s="6" t="e">
        <f t="shared" si="32"/>
        <v>#REF!</v>
      </c>
      <c r="BU205" s="9">
        <v>17240000</v>
      </c>
      <c r="BV205" s="8">
        <v>2.8628</v>
      </c>
      <c r="BW205" s="25"/>
    </row>
    <row r="206" spans="64:75" ht="15.75">
      <c r="BL206" s="5" t="s">
        <v>600</v>
      </c>
      <c r="BM206" s="30">
        <v>31333117</v>
      </c>
      <c r="BN206" s="6" t="e">
        <f aca="true" t="shared" si="34" ref="BN206:BN262">+BM206+BN205</f>
        <v>#REF!</v>
      </c>
      <c r="BO206" s="9"/>
      <c r="BP206" s="8">
        <v>2.9657</v>
      </c>
      <c r="BR206" s="5" t="s">
        <v>348</v>
      </c>
      <c r="BS206" s="6">
        <v>33858848</v>
      </c>
      <c r="BT206" s="6" t="e">
        <f t="shared" si="32"/>
        <v>#REF!</v>
      </c>
      <c r="BU206" s="9">
        <v>23104000.000000004</v>
      </c>
      <c r="BV206" s="8">
        <v>2.8497</v>
      </c>
      <c r="BW206" s="25"/>
    </row>
    <row r="207" spans="64:75" ht="15.75">
      <c r="BL207" s="5" t="s">
        <v>601</v>
      </c>
      <c r="BM207" s="30">
        <v>26640449</v>
      </c>
      <c r="BN207" s="6" t="e">
        <f t="shared" si="34"/>
        <v>#REF!</v>
      </c>
      <c r="BO207" s="9"/>
      <c r="BP207" s="8">
        <v>2.9663</v>
      </c>
      <c r="BR207" s="5" t="s">
        <v>349</v>
      </c>
      <c r="BS207" s="6">
        <v>45596970</v>
      </c>
      <c r="BT207" s="6" t="e">
        <f aca="true" t="shared" si="35" ref="BT207:BT259">+BS207+BT206</f>
        <v>#REF!</v>
      </c>
      <c r="BU207" s="9">
        <v>17589000</v>
      </c>
      <c r="BV207" s="8">
        <v>2.833</v>
      </c>
      <c r="BW207" s="25"/>
    </row>
    <row r="208" spans="64:75" ht="15.75">
      <c r="BL208" s="5" t="s">
        <v>602</v>
      </c>
      <c r="BM208" s="30">
        <v>30643953</v>
      </c>
      <c r="BN208" s="6" t="e">
        <f t="shared" si="34"/>
        <v>#REF!</v>
      </c>
      <c r="BO208" s="9"/>
      <c r="BP208" s="8">
        <v>2.9735</v>
      </c>
      <c r="BR208" s="5" t="s">
        <v>350</v>
      </c>
      <c r="BS208" s="6">
        <v>25071926</v>
      </c>
      <c r="BT208" s="6" t="e">
        <f t="shared" si="35"/>
        <v>#REF!</v>
      </c>
      <c r="BU208" s="9">
        <v>26600000</v>
      </c>
      <c r="BV208" s="8">
        <v>2.8372</v>
      </c>
      <c r="BW208" s="25"/>
    </row>
    <row r="209" spans="64:75" ht="15.75">
      <c r="BL209" s="5" t="s">
        <v>603</v>
      </c>
      <c r="BM209" s="30">
        <v>28975613</v>
      </c>
      <c r="BN209" s="6" t="e">
        <f t="shared" si="34"/>
        <v>#REF!</v>
      </c>
      <c r="BO209" s="9"/>
      <c r="BP209" s="8">
        <v>2.9752</v>
      </c>
      <c r="BR209" s="5" t="s">
        <v>351</v>
      </c>
      <c r="BS209" s="6">
        <v>33981690</v>
      </c>
      <c r="BT209" s="6" t="e">
        <f t="shared" si="35"/>
        <v>#REF!</v>
      </c>
      <c r="BU209" s="9">
        <v>24077999.999999996</v>
      </c>
      <c r="BV209" s="8">
        <v>2.8417</v>
      </c>
      <c r="BW209" s="25"/>
    </row>
    <row r="210" spans="64:75" ht="15.75">
      <c r="BL210" s="5" t="s">
        <v>604</v>
      </c>
      <c r="BM210" s="30">
        <v>41061841</v>
      </c>
      <c r="BN210" s="6" t="e">
        <f t="shared" si="34"/>
        <v>#REF!</v>
      </c>
      <c r="BO210" s="9"/>
      <c r="BP210" s="8">
        <v>2.9718</v>
      </c>
      <c r="BR210" s="5" t="s">
        <v>352</v>
      </c>
      <c r="BS210" s="6">
        <v>39404915</v>
      </c>
      <c r="BT210" s="6" t="e">
        <f t="shared" si="35"/>
        <v>#REF!</v>
      </c>
      <c r="BU210" s="9">
        <v>11904000</v>
      </c>
      <c r="BV210" s="8">
        <v>2.8443</v>
      </c>
      <c r="BW210" s="25"/>
    </row>
    <row r="211" spans="64:75" ht="15.75">
      <c r="BL211" s="5" t="s">
        <v>605</v>
      </c>
      <c r="BM211" s="30">
        <v>19359195</v>
      </c>
      <c r="BN211" s="6" t="e">
        <f t="shared" si="34"/>
        <v>#REF!</v>
      </c>
      <c r="BO211" s="9"/>
      <c r="BP211" s="8">
        <v>2.961</v>
      </c>
      <c r="BR211" s="5" t="s">
        <v>353</v>
      </c>
      <c r="BS211" s="6">
        <v>29812490</v>
      </c>
      <c r="BT211" s="6" t="e">
        <f t="shared" si="35"/>
        <v>#REF!</v>
      </c>
      <c r="BU211" s="9">
        <v>16180000</v>
      </c>
      <c r="BV211" s="8">
        <v>2.8502</v>
      </c>
      <c r="BW211" s="25"/>
    </row>
    <row r="212" spans="64:75" ht="15.75">
      <c r="BL212" s="5" t="s">
        <v>606</v>
      </c>
      <c r="BM212" s="30">
        <v>27243278</v>
      </c>
      <c r="BN212" s="6" t="e">
        <f t="shared" si="34"/>
        <v>#REF!</v>
      </c>
      <c r="BO212" s="9"/>
      <c r="BP212" s="8">
        <v>2.9558</v>
      </c>
      <c r="BR212" s="5" t="s">
        <v>354</v>
      </c>
      <c r="BS212" s="6">
        <v>31667268</v>
      </c>
      <c r="BT212" s="6" t="e">
        <f t="shared" si="35"/>
        <v>#REF!</v>
      </c>
      <c r="BU212" s="9">
        <v>40720000</v>
      </c>
      <c r="BV212" s="8">
        <v>2.8513</v>
      </c>
      <c r="BW212" s="25"/>
    </row>
    <row r="213" spans="64:75" ht="15.75">
      <c r="BL213" s="5" t="s">
        <v>607</v>
      </c>
      <c r="BM213" s="30">
        <v>46062855</v>
      </c>
      <c r="BN213" s="6" t="e">
        <f t="shared" si="34"/>
        <v>#REF!</v>
      </c>
      <c r="BO213" s="9"/>
      <c r="BP213" s="8">
        <v>2.9633</v>
      </c>
      <c r="BR213" s="5" t="s">
        <v>355</v>
      </c>
      <c r="BS213" s="6">
        <v>28779998</v>
      </c>
      <c r="BT213" s="6" t="e">
        <f t="shared" si="35"/>
        <v>#REF!</v>
      </c>
      <c r="BU213" s="9">
        <v>31800000</v>
      </c>
      <c r="BV213" s="8">
        <v>2.851</v>
      </c>
      <c r="BW213" s="25"/>
    </row>
    <row r="214" spans="64:75" ht="15.75">
      <c r="BL214" s="5" t="s">
        <v>608</v>
      </c>
      <c r="BM214" s="30">
        <v>22486150</v>
      </c>
      <c r="BN214" s="6" t="e">
        <f t="shared" si="34"/>
        <v>#REF!</v>
      </c>
      <c r="BO214" s="9"/>
      <c r="BP214" s="8">
        <v>2.9563</v>
      </c>
      <c r="BR214" s="5" t="s">
        <v>356</v>
      </c>
      <c r="BS214" s="6">
        <v>39158064</v>
      </c>
      <c r="BT214" s="6" t="e">
        <f t="shared" si="35"/>
        <v>#REF!</v>
      </c>
      <c r="BU214" s="9">
        <v>26851999.999999996</v>
      </c>
      <c r="BV214" s="8">
        <v>2.8535</v>
      </c>
      <c r="BW214" s="25"/>
    </row>
    <row r="215" spans="64:75" ht="15.75">
      <c r="BL215" s="5" t="s">
        <v>609</v>
      </c>
      <c r="BM215" s="30">
        <v>14079468</v>
      </c>
      <c r="BN215" s="6" t="e">
        <f t="shared" si="34"/>
        <v>#REF!</v>
      </c>
      <c r="BO215" s="9"/>
      <c r="BP215" s="8">
        <v>2.9588</v>
      </c>
      <c r="BR215" s="5" t="s">
        <v>357</v>
      </c>
      <c r="BS215" s="6">
        <v>42173189</v>
      </c>
      <c r="BT215" s="6" t="e">
        <f t="shared" si="35"/>
        <v>#REF!</v>
      </c>
      <c r="BU215" s="9">
        <v>26172000</v>
      </c>
      <c r="BV215" s="8">
        <v>2.846</v>
      </c>
      <c r="BW215" s="25"/>
    </row>
    <row r="216" spans="64:75" ht="15.75">
      <c r="BL216" s="5" t="s">
        <v>610</v>
      </c>
      <c r="BM216" s="30">
        <v>29513556</v>
      </c>
      <c r="BN216" s="6" t="e">
        <f t="shared" si="34"/>
        <v>#REF!</v>
      </c>
      <c r="BO216" s="9"/>
      <c r="BP216" s="8">
        <v>2.9688</v>
      </c>
      <c r="BR216" s="5" t="s">
        <v>358</v>
      </c>
      <c r="BS216" s="6">
        <v>34935845</v>
      </c>
      <c r="BT216" s="6" t="e">
        <f t="shared" si="35"/>
        <v>#REF!</v>
      </c>
      <c r="BU216" s="9">
        <v>33548000</v>
      </c>
      <c r="BV216" s="8">
        <v>2.8428</v>
      </c>
      <c r="BW216" s="25"/>
    </row>
    <row r="217" spans="64:75" ht="15.75">
      <c r="BL217" s="5" t="s">
        <v>611</v>
      </c>
      <c r="BM217" s="30">
        <v>59877044</v>
      </c>
      <c r="BN217" s="6" t="e">
        <f t="shared" si="34"/>
        <v>#REF!</v>
      </c>
      <c r="BO217" s="9"/>
      <c r="BP217" s="8">
        <v>2.9713</v>
      </c>
      <c r="BR217" s="5" t="s">
        <v>359</v>
      </c>
      <c r="BS217" s="6">
        <v>36352556</v>
      </c>
      <c r="BT217" s="6" t="e">
        <f t="shared" si="35"/>
        <v>#REF!</v>
      </c>
      <c r="BU217" s="9">
        <v>35076000</v>
      </c>
      <c r="BV217" s="8">
        <v>2.8383</v>
      </c>
      <c r="BW217" s="25"/>
    </row>
    <row r="218" spans="64:75" ht="15.75">
      <c r="BL218" s="5" t="s">
        <v>612</v>
      </c>
      <c r="BM218" s="30">
        <v>59415163</v>
      </c>
      <c r="BN218" s="6" t="e">
        <f t="shared" si="34"/>
        <v>#REF!</v>
      </c>
      <c r="BO218" s="9"/>
      <c r="BP218" s="8">
        <v>2.9737</v>
      </c>
      <c r="BR218" s="5" t="s">
        <v>360</v>
      </c>
      <c r="BS218" s="6">
        <v>49274652</v>
      </c>
      <c r="BT218" s="6" t="e">
        <f t="shared" si="35"/>
        <v>#REF!</v>
      </c>
      <c r="BU218" s="9">
        <v>35371000</v>
      </c>
      <c r="BV218" s="8">
        <v>2.849</v>
      </c>
      <c r="BW218" s="25"/>
    </row>
    <row r="219" spans="64:75" ht="15.75">
      <c r="BL219" s="5" t="s">
        <v>613</v>
      </c>
      <c r="BM219" s="30">
        <v>56788599</v>
      </c>
      <c r="BN219" s="6" t="e">
        <f t="shared" si="34"/>
        <v>#REF!</v>
      </c>
      <c r="BO219" s="9"/>
      <c r="BP219" s="8">
        <v>2.9758</v>
      </c>
      <c r="BR219" s="5" t="s">
        <v>361</v>
      </c>
      <c r="BS219" s="6">
        <v>39079970</v>
      </c>
      <c r="BT219" s="6" t="e">
        <f t="shared" si="35"/>
        <v>#REF!</v>
      </c>
      <c r="BU219" s="9">
        <v>34760000</v>
      </c>
      <c r="BV219" s="8">
        <v>2.8518</v>
      </c>
      <c r="BW219" s="25"/>
    </row>
    <row r="220" spans="64:75" ht="15.75">
      <c r="BL220" s="5" t="s">
        <v>614</v>
      </c>
      <c r="BM220" s="30">
        <v>36819408</v>
      </c>
      <c r="BN220" s="6" t="e">
        <f t="shared" si="34"/>
        <v>#REF!</v>
      </c>
      <c r="BO220" s="9"/>
      <c r="BP220" s="8">
        <v>2.9782</v>
      </c>
      <c r="BR220" s="5" t="s">
        <v>362</v>
      </c>
      <c r="BS220" s="6">
        <v>41966434</v>
      </c>
      <c r="BT220" s="6" t="e">
        <f t="shared" si="35"/>
        <v>#REF!</v>
      </c>
      <c r="BU220" s="9">
        <v>35310000</v>
      </c>
      <c r="BV220" s="8">
        <v>2.8632</v>
      </c>
      <c r="BW220" s="25"/>
    </row>
    <row r="221" spans="64:75" ht="15.75">
      <c r="BL221" s="5" t="s">
        <v>615</v>
      </c>
      <c r="BM221" s="30">
        <v>21580038</v>
      </c>
      <c r="BN221" s="6" t="e">
        <f t="shared" si="34"/>
        <v>#REF!</v>
      </c>
      <c r="BO221" s="9"/>
      <c r="BP221" s="8">
        <v>2.968</v>
      </c>
      <c r="BR221" s="5" t="s">
        <v>363</v>
      </c>
      <c r="BS221" s="6">
        <v>33996492</v>
      </c>
      <c r="BT221" s="6" t="e">
        <f t="shared" si="35"/>
        <v>#REF!</v>
      </c>
      <c r="BU221" s="9">
        <v>32430000</v>
      </c>
      <c r="BV221" s="8">
        <v>2.8775</v>
      </c>
      <c r="BW221" s="25"/>
    </row>
    <row r="222" spans="64:75" ht="15.75">
      <c r="BL222" s="5" t="s">
        <v>616</v>
      </c>
      <c r="BM222" s="30">
        <v>38060896</v>
      </c>
      <c r="BN222" s="6" t="e">
        <f t="shared" si="34"/>
        <v>#REF!</v>
      </c>
      <c r="BO222" s="9"/>
      <c r="BP222" s="8">
        <v>2.959</v>
      </c>
      <c r="BR222" s="5" t="s">
        <v>364</v>
      </c>
      <c r="BS222" s="6">
        <v>33634148</v>
      </c>
      <c r="BT222" s="6" t="e">
        <f t="shared" si="35"/>
        <v>#REF!</v>
      </c>
      <c r="BU222" s="9">
        <v>28319000.000000007</v>
      </c>
      <c r="BV222" s="8">
        <v>2.8603</v>
      </c>
      <c r="BW222" s="25"/>
    </row>
    <row r="223" spans="64:75" ht="15.75">
      <c r="BL223" s="5" t="s">
        <v>617</v>
      </c>
      <c r="BM223" s="30">
        <v>29352580</v>
      </c>
      <c r="BN223" s="6" t="e">
        <f t="shared" si="34"/>
        <v>#REF!</v>
      </c>
      <c r="BO223" s="9"/>
      <c r="BP223" s="8">
        <v>2.9558</v>
      </c>
      <c r="BR223" s="5" t="s">
        <v>365</v>
      </c>
      <c r="BS223" s="6">
        <v>31127937</v>
      </c>
      <c r="BT223" s="6" t="e">
        <f t="shared" si="35"/>
        <v>#REF!</v>
      </c>
      <c r="BU223" s="9">
        <v>31957000</v>
      </c>
      <c r="BV223" s="8">
        <v>2.8517</v>
      </c>
      <c r="BW223" s="25"/>
    </row>
    <row r="224" spans="64:75" ht="15.75">
      <c r="BL224" s="5" t="s">
        <v>618</v>
      </c>
      <c r="BM224" s="30">
        <v>52383282</v>
      </c>
      <c r="BN224" s="6" t="e">
        <f t="shared" si="34"/>
        <v>#REF!</v>
      </c>
      <c r="BO224" s="9"/>
      <c r="BP224" s="8">
        <v>2.9587</v>
      </c>
      <c r="BR224" s="5" t="s">
        <v>366</v>
      </c>
      <c r="BS224" s="6">
        <v>33536355</v>
      </c>
      <c r="BT224" s="6" t="e">
        <f t="shared" si="35"/>
        <v>#REF!</v>
      </c>
      <c r="BU224" s="9">
        <v>32450999.999999993</v>
      </c>
      <c r="BV224" s="8">
        <v>2.8603</v>
      </c>
      <c r="BW224" s="25"/>
    </row>
    <row r="225" spans="64:75" ht="15.75">
      <c r="BL225" s="5" t="s">
        <v>619</v>
      </c>
      <c r="BM225" s="30">
        <v>45162572</v>
      </c>
      <c r="BN225" s="6" t="e">
        <f t="shared" si="34"/>
        <v>#REF!</v>
      </c>
      <c r="BO225" s="9"/>
      <c r="BP225" s="8">
        <v>2.9622</v>
      </c>
      <c r="BR225" s="5" t="s">
        <v>367</v>
      </c>
      <c r="BS225" s="6">
        <v>31184614</v>
      </c>
      <c r="BT225" s="6" t="e">
        <f t="shared" si="35"/>
        <v>#REF!</v>
      </c>
      <c r="BU225" s="9">
        <v>30201000.000000004</v>
      </c>
      <c r="BV225" s="8">
        <v>2.8538</v>
      </c>
      <c r="BW225" s="25"/>
    </row>
    <row r="226" spans="64:75" ht="15.75">
      <c r="BL226" s="5" t="s">
        <v>620</v>
      </c>
      <c r="BM226" s="30">
        <v>27538965</v>
      </c>
      <c r="BN226" s="6" t="e">
        <f t="shared" si="34"/>
        <v>#REF!</v>
      </c>
      <c r="BO226" s="9"/>
      <c r="BP226" s="8">
        <v>2.9673</v>
      </c>
      <c r="BR226" s="5" t="s">
        <v>368</v>
      </c>
      <c r="BS226" s="6">
        <v>39453224</v>
      </c>
      <c r="BT226" s="6" t="e">
        <f t="shared" si="35"/>
        <v>#REF!</v>
      </c>
      <c r="BU226" s="9">
        <v>26520000</v>
      </c>
      <c r="BV226" s="8">
        <v>2.8453</v>
      </c>
      <c r="BW226" s="25"/>
    </row>
    <row r="227" spans="64:75" ht="15.75">
      <c r="BL227" s="5" t="s">
        <v>621</v>
      </c>
      <c r="BM227" s="30">
        <v>37136166</v>
      </c>
      <c r="BN227" s="6" t="e">
        <f t="shared" si="34"/>
        <v>#REF!</v>
      </c>
      <c r="BO227" s="9"/>
      <c r="BP227" s="8">
        <v>2.9757</v>
      </c>
      <c r="BR227" s="5" t="s">
        <v>369</v>
      </c>
      <c r="BS227" s="6">
        <v>9541790</v>
      </c>
      <c r="BT227" s="6" t="e">
        <f t="shared" si="35"/>
        <v>#REF!</v>
      </c>
      <c r="BU227" s="9">
        <v>145000</v>
      </c>
      <c r="BV227" s="8">
        <v>2.8535</v>
      </c>
      <c r="BW227" s="25"/>
    </row>
    <row r="228" spans="64:75" ht="15.75">
      <c r="BL228" s="5" t="s">
        <v>622</v>
      </c>
      <c r="BM228" s="30">
        <v>29693237</v>
      </c>
      <c r="BN228" s="6" t="e">
        <f t="shared" si="34"/>
        <v>#REF!</v>
      </c>
      <c r="BO228" s="9"/>
      <c r="BP228" s="8">
        <v>2.969</v>
      </c>
      <c r="BR228" s="5" t="s">
        <v>370</v>
      </c>
      <c r="BS228" s="6">
        <v>40520938</v>
      </c>
      <c r="BT228" s="6" t="e">
        <f t="shared" si="35"/>
        <v>#REF!</v>
      </c>
      <c r="BU228" s="9">
        <v>61917605.6</v>
      </c>
      <c r="BV228" s="8">
        <v>2.855</v>
      </c>
      <c r="BW228" s="25"/>
    </row>
    <row r="229" spans="64:75" ht="15.75">
      <c r="BL229" s="5" t="s">
        <v>623</v>
      </c>
      <c r="BM229" s="30">
        <v>5927114</v>
      </c>
      <c r="BN229" s="6" t="e">
        <f t="shared" si="34"/>
        <v>#REF!</v>
      </c>
      <c r="BO229" s="9"/>
      <c r="BP229" s="8">
        <v>2.9678</v>
      </c>
      <c r="BR229" s="5" t="s">
        <v>371</v>
      </c>
      <c r="BS229" s="6">
        <v>43083396</v>
      </c>
      <c r="BT229" s="6" t="e">
        <f t="shared" si="35"/>
        <v>#REF!</v>
      </c>
      <c r="BU229" s="9">
        <v>31017000</v>
      </c>
      <c r="BV229" s="8">
        <v>2.8583</v>
      </c>
      <c r="BW229" s="25"/>
    </row>
    <row r="230" spans="64:75" ht="15.75">
      <c r="BL230" s="5" t="s">
        <v>624</v>
      </c>
      <c r="BM230" s="30">
        <v>30433030</v>
      </c>
      <c r="BN230" s="6" t="e">
        <f t="shared" si="34"/>
        <v>#REF!</v>
      </c>
      <c r="BO230" s="9"/>
      <c r="BP230" s="8">
        <v>2.9638</v>
      </c>
      <c r="BR230" s="5" t="s">
        <v>372</v>
      </c>
      <c r="BS230" s="6">
        <v>26637888</v>
      </c>
      <c r="BT230" s="6" t="e">
        <f t="shared" si="35"/>
        <v>#REF!</v>
      </c>
      <c r="BU230" s="9">
        <v>31120000</v>
      </c>
      <c r="BV230" s="8">
        <v>2.8718</v>
      </c>
      <c r="BW230" s="25"/>
    </row>
    <row r="231" spans="64:75" ht="15.75">
      <c r="BL231" s="5" t="s">
        <v>625</v>
      </c>
      <c r="BM231" s="30">
        <v>27358664</v>
      </c>
      <c r="BN231" s="6" t="e">
        <f t="shared" si="34"/>
        <v>#REF!</v>
      </c>
      <c r="BO231" s="9"/>
      <c r="BP231" s="8">
        <v>2.9553</v>
      </c>
      <c r="BR231" s="5" t="s">
        <v>373</v>
      </c>
      <c r="BS231" s="6">
        <v>21386607</v>
      </c>
      <c r="BT231" s="6" t="e">
        <f t="shared" si="35"/>
        <v>#REF!</v>
      </c>
      <c r="BU231" s="9">
        <v>30736000</v>
      </c>
      <c r="BV231" s="8">
        <v>2.876</v>
      </c>
      <c r="BW231" s="25"/>
    </row>
    <row r="232" spans="64:75" ht="15.75">
      <c r="BL232" s="5" t="s">
        <v>626</v>
      </c>
      <c r="BM232" s="30">
        <v>63923600</v>
      </c>
      <c r="BN232" s="6" t="e">
        <f t="shared" si="34"/>
        <v>#REF!</v>
      </c>
      <c r="BO232" s="9"/>
      <c r="BP232" s="8">
        <v>2.9517</v>
      </c>
      <c r="BR232" s="5" t="s">
        <v>374</v>
      </c>
      <c r="BS232" s="6">
        <v>23343993</v>
      </c>
      <c r="BT232" s="6" t="e">
        <f t="shared" si="35"/>
        <v>#REF!</v>
      </c>
      <c r="BU232" s="9">
        <v>28183000</v>
      </c>
      <c r="BV232" s="8">
        <v>2.8625</v>
      </c>
      <c r="BW232" s="25"/>
    </row>
    <row r="233" spans="64:75" ht="15.75">
      <c r="BL233" s="5" t="s">
        <v>627</v>
      </c>
      <c r="BM233" s="30">
        <v>58032098</v>
      </c>
      <c r="BN233" s="6" t="e">
        <f t="shared" si="34"/>
        <v>#REF!</v>
      </c>
      <c r="BO233" s="9"/>
      <c r="BP233" s="8">
        <v>2.9427</v>
      </c>
      <c r="BR233" s="5" t="s">
        <v>375</v>
      </c>
      <c r="BS233" s="6">
        <v>25604237</v>
      </c>
      <c r="BT233" s="6" t="e">
        <f t="shared" si="35"/>
        <v>#REF!</v>
      </c>
      <c r="BU233" s="9">
        <v>28845000</v>
      </c>
      <c r="BV233" s="8">
        <v>2.869</v>
      </c>
      <c r="BW233" s="25"/>
    </row>
    <row r="234" spans="64:75" ht="15.75">
      <c r="BL234" s="5" t="s">
        <v>628</v>
      </c>
      <c r="BM234" s="30">
        <v>21040790</v>
      </c>
      <c r="BN234" s="6" t="e">
        <f t="shared" si="34"/>
        <v>#REF!</v>
      </c>
      <c r="BO234" s="9"/>
      <c r="BP234" s="8">
        <v>2.9343</v>
      </c>
      <c r="BR234" s="5" t="s">
        <v>376</v>
      </c>
      <c r="BS234" s="6">
        <v>38390178</v>
      </c>
      <c r="BT234" s="6" t="e">
        <f t="shared" si="35"/>
        <v>#REF!</v>
      </c>
      <c r="BU234" s="9">
        <v>28102000</v>
      </c>
      <c r="BV234" s="8">
        <v>2.8795</v>
      </c>
      <c r="BW234" s="25"/>
    </row>
    <row r="235" spans="64:75" ht="15.75">
      <c r="BL235" s="5" t="s">
        <v>629</v>
      </c>
      <c r="BM235" s="30">
        <v>32478538</v>
      </c>
      <c r="BN235" s="6" t="e">
        <f t="shared" si="34"/>
        <v>#REF!</v>
      </c>
      <c r="BO235" s="9"/>
      <c r="BP235" s="8">
        <v>2.9443</v>
      </c>
      <c r="BR235" s="5" t="s">
        <v>377</v>
      </c>
      <c r="BS235" s="6">
        <v>33974819</v>
      </c>
      <c r="BT235" s="6" t="e">
        <f t="shared" si="35"/>
        <v>#REF!</v>
      </c>
      <c r="BU235" s="9">
        <v>29807000</v>
      </c>
      <c r="BV235" s="8">
        <v>2.8873</v>
      </c>
      <c r="BW235" s="25"/>
    </row>
    <row r="236" spans="64:75" ht="15.75">
      <c r="BL236" s="5" t="s">
        <v>630</v>
      </c>
      <c r="BM236" s="30">
        <v>20719960</v>
      </c>
      <c r="BN236" s="6" t="e">
        <f t="shared" si="34"/>
        <v>#REF!</v>
      </c>
      <c r="BO236" s="9"/>
      <c r="BP236" s="8">
        <v>2.9543</v>
      </c>
      <c r="BR236" s="5" t="s">
        <v>378</v>
      </c>
      <c r="BS236" s="6">
        <v>22047773</v>
      </c>
      <c r="BT236" s="6" t="e">
        <f t="shared" si="35"/>
        <v>#REF!</v>
      </c>
      <c r="BU236" s="9">
        <v>33203000.000000004</v>
      </c>
      <c r="BV236" s="8">
        <v>2.8918</v>
      </c>
      <c r="BW236" s="25"/>
    </row>
    <row r="237" spans="64:75" ht="15.75">
      <c r="BL237" s="5" t="s">
        <v>631</v>
      </c>
      <c r="BM237" s="30">
        <v>32025037</v>
      </c>
      <c r="BN237" s="6" t="e">
        <f t="shared" si="34"/>
        <v>#REF!</v>
      </c>
      <c r="BO237" s="9"/>
      <c r="BP237" s="8">
        <v>2.949</v>
      </c>
      <c r="BR237" s="5" t="s">
        <v>379</v>
      </c>
      <c r="BS237" s="6">
        <v>37748919</v>
      </c>
      <c r="BT237" s="6" t="e">
        <f t="shared" si="35"/>
        <v>#REF!</v>
      </c>
      <c r="BU237" s="9">
        <v>26525000</v>
      </c>
      <c r="BV237" s="8">
        <v>2.9157</v>
      </c>
      <c r="BW237" s="25"/>
    </row>
    <row r="238" spans="64:75" ht="15.75">
      <c r="BL238" s="5" t="s">
        <v>632</v>
      </c>
      <c r="BM238" s="30">
        <v>31895532</v>
      </c>
      <c r="BN238" s="6" t="e">
        <f t="shared" si="34"/>
        <v>#REF!</v>
      </c>
      <c r="BO238" s="9"/>
      <c r="BP238" s="8">
        <v>2.9427</v>
      </c>
      <c r="BR238" s="5" t="s">
        <v>380</v>
      </c>
      <c r="BS238" s="6">
        <v>13005193</v>
      </c>
      <c r="BT238" s="6" t="e">
        <f t="shared" si="35"/>
        <v>#REF!</v>
      </c>
      <c r="BU238" s="9">
        <v>32698000</v>
      </c>
      <c r="BV238" s="8">
        <v>2.938</v>
      </c>
      <c r="BW238" s="25"/>
    </row>
    <row r="239" spans="64:75" ht="15.75">
      <c r="BL239" s="5" t="s">
        <v>633</v>
      </c>
      <c r="BM239" s="30">
        <v>7350000</v>
      </c>
      <c r="BN239" s="6" t="e">
        <f t="shared" si="34"/>
        <v>#REF!</v>
      </c>
      <c r="BO239" s="9"/>
      <c r="BP239" s="8">
        <v>2.9437</v>
      </c>
      <c r="BR239" s="5" t="s">
        <v>381</v>
      </c>
      <c r="BS239" s="6">
        <v>7986369</v>
      </c>
      <c r="BT239" s="6" t="e">
        <f t="shared" si="35"/>
        <v>#REF!</v>
      </c>
      <c r="BU239" s="9">
        <v>-999000</v>
      </c>
      <c r="BV239" s="8">
        <v>2.977</v>
      </c>
      <c r="BW239" s="25"/>
    </row>
    <row r="240" spans="64:75" ht="15.75">
      <c r="BL240" s="5" t="s">
        <v>634</v>
      </c>
      <c r="BM240" s="30">
        <v>45951958</v>
      </c>
      <c r="BN240" s="6" t="e">
        <f t="shared" si="34"/>
        <v>#REF!</v>
      </c>
      <c r="BO240" s="9"/>
      <c r="BP240" s="8">
        <v>2.9402</v>
      </c>
      <c r="BR240" s="5" t="s">
        <v>382</v>
      </c>
      <c r="BS240" s="6">
        <v>26396800</v>
      </c>
      <c r="BT240" s="6" t="e">
        <f t="shared" si="35"/>
        <v>#REF!</v>
      </c>
      <c r="BU240" s="9">
        <v>-157999.9999999977</v>
      </c>
      <c r="BV240" s="8">
        <v>2.9877</v>
      </c>
      <c r="BW240" s="25"/>
    </row>
    <row r="241" spans="64:75" ht="15.75">
      <c r="BL241" s="5" t="s">
        <v>635</v>
      </c>
      <c r="BM241" s="30">
        <v>35541044</v>
      </c>
      <c r="BN241" s="6" t="e">
        <f t="shared" si="34"/>
        <v>#REF!</v>
      </c>
      <c r="BO241" s="9"/>
      <c r="BP241" s="8">
        <v>2.9455</v>
      </c>
      <c r="BR241" s="5" t="s">
        <v>383</v>
      </c>
      <c r="BS241" s="6">
        <v>21713467</v>
      </c>
      <c r="BT241" s="6" t="e">
        <f t="shared" si="35"/>
        <v>#REF!</v>
      </c>
      <c r="BU241" s="9">
        <v>29433999.999999996</v>
      </c>
      <c r="BV241" s="8">
        <v>2.9898</v>
      </c>
      <c r="BW241" s="25"/>
    </row>
    <row r="242" spans="64:75" ht="15.75">
      <c r="BL242" s="5" t="s">
        <v>636</v>
      </c>
      <c r="BM242" s="30">
        <v>23669199</v>
      </c>
      <c r="BN242" s="6" t="e">
        <f t="shared" si="34"/>
        <v>#REF!</v>
      </c>
      <c r="BO242" s="9"/>
      <c r="BP242" s="8">
        <v>2.951</v>
      </c>
      <c r="BR242" s="5" t="s">
        <v>384</v>
      </c>
      <c r="BS242" s="6">
        <v>60745088</v>
      </c>
      <c r="BT242" s="6" t="e">
        <f t="shared" si="35"/>
        <v>#REF!</v>
      </c>
      <c r="BU242" s="9">
        <v>30030000</v>
      </c>
      <c r="BV242" s="8">
        <v>2.972</v>
      </c>
      <c r="BW242" s="25"/>
    </row>
    <row r="243" spans="64:75" ht="15.75">
      <c r="BL243" s="5" t="s">
        <v>637</v>
      </c>
      <c r="BM243" s="30">
        <v>28007183</v>
      </c>
      <c r="BN243" s="6" t="e">
        <f t="shared" si="34"/>
        <v>#REF!</v>
      </c>
      <c r="BO243" s="9"/>
      <c r="BP243" s="8">
        <v>2.9418</v>
      </c>
      <c r="BR243" s="5" t="s">
        <v>385</v>
      </c>
      <c r="BS243" s="6">
        <v>45216061</v>
      </c>
      <c r="BT243" s="6" t="e">
        <f t="shared" si="35"/>
        <v>#REF!</v>
      </c>
      <c r="BU243" s="9">
        <v>33742000.00000001</v>
      </c>
      <c r="BV243" s="8">
        <v>2.98</v>
      </c>
      <c r="BW243" s="25"/>
    </row>
    <row r="244" spans="64:75" ht="15.75">
      <c r="BL244" s="5" t="s">
        <v>638</v>
      </c>
      <c r="BM244" s="30">
        <v>37690574</v>
      </c>
      <c r="BN244" s="6" t="e">
        <f t="shared" si="34"/>
        <v>#REF!</v>
      </c>
      <c r="BO244" s="9"/>
      <c r="BP244" s="8">
        <v>2.9537</v>
      </c>
      <c r="BR244" s="5" t="s">
        <v>386</v>
      </c>
      <c r="BS244" s="6">
        <v>37601154</v>
      </c>
      <c r="BT244" s="6" t="e">
        <f t="shared" si="35"/>
        <v>#REF!</v>
      </c>
      <c r="BU244" s="9">
        <v>32143000</v>
      </c>
      <c r="BV244" s="8">
        <v>2.9707</v>
      </c>
      <c r="BW244" s="25"/>
    </row>
    <row r="245" spans="64:75" ht="15.75">
      <c r="BL245" s="5" t="s">
        <v>639</v>
      </c>
      <c r="BM245" s="30">
        <v>56815417</v>
      </c>
      <c r="BN245" s="6" t="e">
        <f t="shared" si="34"/>
        <v>#REF!</v>
      </c>
      <c r="BO245" s="9"/>
      <c r="BP245" s="8">
        <v>2.9715</v>
      </c>
      <c r="BR245" s="5" t="s">
        <v>387</v>
      </c>
      <c r="BS245" s="6">
        <v>24384732</v>
      </c>
      <c r="BT245" s="6" t="e">
        <f t="shared" si="35"/>
        <v>#REF!</v>
      </c>
      <c r="BU245" s="9">
        <v>27893000</v>
      </c>
      <c r="BV245" s="8">
        <v>2.9693</v>
      </c>
      <c r="BW245" s="25"/>
    </row>
    <row r="246" spans="64:75" ht="15.75">
      <c r="BL246" s="5" t="s">
        <v>640</v>
      </c>
      <c r="BM246" s="30">
        <v>39007977</v>
      </c>
      <c r="BN246" s="6" t="e">
        <f t="shared" si="34"/>
        <v>#REF!</v>
      </c>
      <c r="BO246" s="9"/>
      <c r="BP246" s="8">
        <v>2.983</v>
      </c>
      <c r="BR246" s="5" t="s">
        <v>388</v>
      </c>
      <c r="BS246" s="6">
        <v>33958591</v>
      </c>
      <c r="BT246" s="6" t="e">
        <f t="shared" si="35"/>
        <v>#REF!</v>
      </c>
      <c r="BU246" s="9">
        <v>40678000.00000001</v>
      </c>
      <c r="BV246" s="8">
        <v>2.9547</v>
      </c>
      <c r="BW246" s="25"/>
    </row>
    <row r="247" spans="64:75" ht="15.75">
      <c r="BL247" s="5" t="s">
        <v>641</v>
      </c>
      <c r="BM247" s="30">
        <v>47652933</v>
      </c>
      <c r="BN247" s="6" t="e">
        <f t="shared" si="34"/>
        <v>#REF!</v>
      </c>
      <c r="BO247" s="9"/>
      <c r="BP247" s="8">
        <v>2.9913</v>
      </c>
      <c r="BR247" s="5" t="s">
        <v>389</v>
      </c>
      <c r="BS247" s="6">
        <v>36712736</v>
      </c>
      <c r="BT247" s="6" t="e">
        <f t="shared" si="35"/>
        <v>#REF!</v>
      </c>
      <c r="BU247" s="9">
        <v>35705000</v>
      </c>
      <c r="BV247" s="8">
        <v>2.9377</v>
      </c>
      <c r="BW247" s="25"/>
    </row>
    <row r="248" spans="64:75" ht="15.75">
      <c r="BL248" s="5" t="s">
        <v>642</v>
      </c>
      <c r="BM248" s="30">
        <v>34608349</v>
      </c>
      <c r="BN248" s="6" t="e">
        <f t="shared" si="34"/>
        <v>#REF!</v>
      </c>
      <c r="BO248" s="9"/>
      <c r="BP248" s="8">
        <v>2.9797</v>
      </c>
      <c r="BR248" s="5" t="s">
        <v>390</v>
      </c>
      <c r="BS248" s="6">
        <v>37632129</v>
      </c>
      <c r="BT248" s="6" t="e">
        <f t="shared" si="35"/>
        <v>#REF!</v>
      </c>
      <c r="BU248" s="9">
        <v>46675000</v>
      </c>
      <c r="BV248" s="8">
        <v>2.9473</v>
      </c>
      <c r="BW248" s="25"/>
    </row>
    <row r="249" spans="64:75" ht="15.75">
      <c r="BL249" s="5" t="s">
        <v>643</v>
      </c>
      <c r="BM249" s="30">
        <v>40059359</v>
      </c>
      <c r="BN249" s="6" t="e">
        <f t="shared" si="34"/>
        <v>#REF!</v>
      </c>
      <c r="BO249" s="9"/>
      <c r="BP249" s="8">
        <v>2.9758</v>
      </c>
      <c r="BR249" s="5" t="s">
        <v>391</v>
      </c>
      <c r="BS249" s="6">
        <v>46906355</v>
      </c>
      <c r="BT249" s="6" t="e">
        <f t="shared" si="35"/>
        <v>#REF!</v>
      </c>
      <c r="BU249" s="9">
        <v>31185000</v>
      </c>
      <c r="BV249" s="8">
        <v>2.9563</v>
      </c>
      <c r="BW249" s="25"/>
    </row>
    <row r="250" spans="64:75" ht="15.75">
      <c r="BL250" s="5" t="s">
        <v>644</v>
      </c>
      <c r="BM250" s="30">
        <v>30044089</v>
      </c>
      <c r="BN250" s="6" t="e">
        <f t="shared" si="34"/>
        <v>#REF!</v>
      </c>
      <c r="BO250" s="9"/>
      <c r="BP250" s="8">
        <v>2.9762</v>
      </c>
      <c r="BR250" s="5" t="s">
        <v>392</v>
      </c>
      <c r="BS250" s="6">
        <v>39844738</v>
      </c>
      <c r="BT250" s="6" t="e">
        <f t="shared" si="35"/>
        <v>#REF!</v>
      </c>
      <c r="BU250" s="9">
        <v>49175999.99999999</v>
      </c>
      <c r="BV250" s="8">
        <v>2.961</v>
      </c>
      <c r="BW250" s="25"/>
    </row>
    <row r="251" spans="64:75" ht="15.75">
      <c r="BL251" s="5" t="s">
        <v>645</v>
      </c>
      <c r="BM251" s="30">
        <v>36332097</v>
      </c>
      <c r="BN251" s="6" t="e">
        <f t="shared" si="34"/>
        <v>#REF!</v>
      </c>
      <c r="BO251" s="9"/>
      <c r="BP251" s="8">
        <v>2.9725</v>
      </c>
      <c r="BR251" s="5" t="s">
        <v>393</v>
      </c>
      <c r="BS251" s="6">
        <v>36900107</v>
      </c>
      <c r="BT251" s="6" t="e">
        <f t="shared" si="35"/>
        <v>#REF!</v>
      </c>
      <c r="BU251" s="9">
        <v>40417000</v>
      </c>
      <c r="BV251" s="8">
        <v>2.9713</v>
      </c>
      <c r="BW251" s="25"/>
    </row>
    <row r="252" spans="64:75" ht="15.75">
      <c r="BL252" s="5" t="s">
        <v>646</v>
      </c>
      <c r="BM252" s="30">
        <v>60151728</v>
      </c>
      <c r="BN252" s="6" t="e">
        <f t="shared" si="34"/>
        <v>#REF!</v>
      </c>
      <c r="BO252" s="9"/>
      <c r="BP252" s="8">
        <v>2.9795</v>
      </c>
      <c r="BR252" s="5" t="s">
        <v>394</v>
      </c>
      <c r="BS252" s="6">
        <v>37364794</v>
      </c>
      <c r="BT252" s="6" t="e">
        <f t="shared" si="35"/>
        <v>#REF!</v>
      </c>
      <c r="BU252" s="9">
        <v>40157000</v>
      </c>
      <c r="BV252" s="8">
        <v>2.9717</v>
      </c>
      <c r="BW252" s="25"/>
    </row>
    <row r="253" spans="64:75" ht="15.75">
      <c r="BL253" s="5" t="s">
        <v>647</v>
      </c>
      <c r="BM253" s="30">
        <v>49849293</v>
      </c>
      <c r="BN253" s="6" t="e">
        <f t="shared" si="34"/>
        <v>#REF!</v>
      </c>
      <c r="BO253" s="9"/>
      <c r="BP253" s="8">
        <v>2.9863</v>
      </c>
      <c r="BR253" s="5" t="s">
        <v>395</v>
      </c>
      <c r="BS253" s="6">
        <v>30072051</v>
      </c>
      <c r="BT253" s="6" t="e">
        <f t="shared" si="35"/>
        <v>#REF!</v>
      </c>
      <c r="BU253" s="9">
        <v>39813000</v>
      </c>
      <c r="BV253" s="8">
        <v>2.9658</v>
      </c>
      <c r="BW253" s="25"/>
    </row>
    <row r="254" spans="64:75" ht="15.75">
      <c r="BL254" s="5" t="s">
        <v>648</v>
      </c>
      <c r="BM254" s="30">
        <v>29713909</v>
      </c>
      <c r="BN254" s="6" t="e">
        <f t="shared" si="34"/>
        <v>#REF!</v>
      </c>
      <c r="BO254" s="9"/>
      <c r="BP254" s="8">
        <v>2.9868</v>
      </c>
      <c r="BR254" s="5" t="s">
        <v>396</v>
      </c>
      <c r="BS254" s="6">
        <v>28518517</v>
      </c>
      <c r="BT254" s="6" t="e">
        <f t="shared" si="35"/>
        <v>#REF!</v>
      </c>
      <c r="BU254" s="9">
        <v>41391000</v>
      </c>
      <c r="BV254" s="8">
        <v>2.971</v>
      </c>
      <c r="BW254" s="25"/>
    </row>
    <row r="255" spans="64:75" ht="15.75">
      <c r="BL255" s="5" t="s">
        <v>649</v>
      </c>
      <c r="BM255" s="30">
        <v>73488188</v>
      </c>
      <c r="BN255" s="6" t="e">
        <f t="shared" si="34"/>
        <v>#REF!</v>
      </c>
      <c r="BO255" s="9"/>
      <c r="BP255" s="8">
        <v>2.9707</v>
      </c>
      <c r="BR255" s="5" t="s">
        <v>397</v>
      </c>
      <c r="BS255" s="6">
        <v>16438296</v>
      </c>
      <c r="BT255" s="6" t="e">
        <f t="shared" si="35"/>
        <v>#REF!</v>
      </c>
      <c r="BU255" s="9">
        <v>40003000</v>
      </c>
      <c r="BV255" s="8">
        <v>2.966</v>
      </c>
      <c r="BW255" s="25"/>
    </row>
    <row r="256" spans="64:75" ht="15.75">
      <c r="BL256" s="5" t="s">
        <v>650</v>
      </c>
      <c r="BM256" s="30">
        <v>68910327</v>
      </c>
      <c r="BN256" s="6" t="e">
        <f t="shared" si="34"/>
        <v>#REF!</v>
      </c>
      <c r="BO256" s="9"/>
      <c r="BP256" s="8">
        <v>2.9537</v>
      </c>
      <c r="BR256" s="5" t="s">
        <v>398</v>
      </c>
      <c r="BS256" s="6">
        <v>51627020</v>
      </c>
      <c r="BT256" s="6" t="e">
        <f t="shared" si="35"/>
        <v>#REF!</v>
      </c>
      <c r="BU256" s="9">
        <v>39610000</v>
      </c>
      <c r="BV256" s="8">
        <v>2.9567</v>
      </c>
      <c r="BW256" s="25"/>
    </row>
    <row r="257" spans="64:75" ht="15.75">
      <c r="BL257" s="5" t="s">
        <v>651</v>
      </c>
      <c r="BM257" s="30">
        <v>37166626</v>
      </c>
      <c r="BN257" s="6" t="e">
        <f t="shared" si="34"/>
        <v>#REF!</v>
      </c>
      <c r="BO257" s="9"/>
      <c r="BP257" s="8">
        <v>2.9617</v>
      </c>
      <c r="BR257" s="5" t="s">
        <v>399</v>
      </c>
      <c r="BS257" s="6">
        <v>32105419</v>
      </c>
      <c r="BT257" s="6" t="e">
        <f t="shared" si="35"/>
        <v>#REF!</v>
      </c>
      <c r="BU257" s="9">
        <v>40830999.99999999</v>
      </c>
      <c r="BV257" s="8">
        <v>2.9535</v>
      </c>
      <c r="BW257" s="25"/>
    </row>
    <row r="258" spans="64:75" ht="15.75">
      <c r="BL258" s="5" t="s">
        <v>652</v>
      </c>
      <c r="BM258" s="30">
        <v>61660775</v>
      </c>
      <c r="BN258" s="6" t="e">
        <f t="shared" si="34"/>
        <v>#REF!</v>
      </c>
      <c r="BO258" s="9"/>
      <c r="BP258" s="8">
        <v>2.9607</v>
      </c>
      <c r="BR258" s="5" t="s">
        <v>400</v>
      </c>
      <c r="BS258" s="6">
        <v>57476796</v>
      </c>
      <c r="BT258" s="6" t="e">
        <f t="shared" si="35"/>
        <v>#REF!</v>
      </c>
      <c r="BU258" s="9">
        <v>40850000</v>
      </c>
      <c r="BV258" s="8">
        <v>2.9503</v>
      </c>
      <c r="BW258" s="25"/>
    </row>
    <row r="259" spans="64:75" ht="16.5" thickBot="1">
      <c r="BL259" s="5" t="s">
        <v>653</v>
      </c>
      <c r="BM259" s="30">
        <v>57782759</v>
      </c>
      <c r="BN259" s="6" t="e">
        <f t="shared" si="34"/>
        <v>#REF!</v>
      </c>
      <c r="BO259" s="9"/>
      <c r="BP259" s="8">
        <v>2.9583</v>
      </c>
      <c r="BR259" s="12" t="s">
        <v>401</v>
      </c>
      <c r="BS259" s="13">
        <v>46856026</v>
      </c>
      <c r="BT259" s="13" t="e">
        <f t="shared" si="35"/>
        <v>#REF!</v>
      </c>
      <c r="BU259" s="14">
        <v>39725000</v>
      </c>
      <c r="BV259" s="15">
        <v>2.9345</v>
      </c>
      <c r="BW259" s="25"/>
    </row>
    <row r="260" spans="64:68" ht="15.75">
      <c r="BL260" s="5" t="s">
        <v>654</v>
      </c>
      <c r="BM260" s="30">
        <v>59659651</v>
      </c>
      <c r="BN260" s="6" t="e">
        <f t="shared" si="34"/>
        <v>#REF!</v>
      </c>
      <c r="BO260" s="9"/>
      <c r="BP260" s="8">
        <v>2.9682</v>
      </c>
    </row>
    <row r="261" spans="64:70" ht="15.75">
      <c r="BL261" s="5" t="s">
        <v>655</v>
      </c>
      <c r="BM261" s="30">
        <v>44328553</v>
      </c>
      <c r="BN261" s="6" t="e">
        <f t="shared" si="34"/>
        <v>#REF!</v>
      </c>
      <c r="BO261" s="9"/>
      <c r="BP261" s="8">
        <v>2.983</v>
      </c>
      <c r="BR261" t="s">
        <v>1199</v>
      </c>
    </row>
    <row r="262" spans="64:70" ht="16.5" thickBot="1">
      <c r="BL262" s="12" t="s">
        <v>656</v>
      </c>
      <c r="BM262" s="31">
        <v>54446786</v>
      </c>
      <c r="BN262" s="14" t="e">
        <f t="shared" si="34"/>
        <v>#REF!</v>
      </c>
      <c r="BO262" s="70"/>
      <c r="BP262" s="77">
        <v>2.977</v>
      </c>
      <c r="BR262" t="s">
        <v>1200</v>
      </c>
    </row>
    <row r="264" ht="15">
      <c r="BL264" t="s">
        <v>1199</v>
      </c>
    </row>
    <row r="265" ht="15">
      <c r="BL265" t="s">
        <v>1200</v>
      </c>
    </row>
  </sheetData>
  <sheetProtection/>
  <mergeCells count="54">
    <mergeCell ref="BX4:CB4"/>
    <mergeCell ref="BX5:CB5"/>
    <mergeCell ref="BX6:CB6"/>
    <mergeCell ref="BR4:BV4"/>
    <mergeCell ref="BR5:BV5"/>
    <mergeCell ref="BR6:BV6"/>
    <mergeCell ref="BL5:BP5"/>
    <mergeCell ref="BL6:BP6"/>
    <mergeCell ref="BG4:BJ4"/>
    <mergeCell ref="BG5:BJ5"/>
    <mergeCell ref="BG6:BJ6"/>
    <mergeCell ref="BC4:BE4"/>
    <mergeCell ref="BC5:BE5"/>
    <mergeCell ref="BC6:BE6"/>
    <mergeCell ref="BL4:BP4"/>
    <mergeCell ref="AY4:BA4"/>
    <mergeCell ref="AY5:BA5"/>
    <mergeCell ref="AY6:BA6"/>
    <mergeCell ref="AU5:AW5"/>
    <mergeCell ref="AU6:AW6"/>
    <mergeCell ref="AQ4:AS4"/>
    <mergeCell ref="AQ5:AS5"/>
    <mergeCell ref="AQ6:AS6"/>
    <mergeCell ref="AA5:AC5"/>
    <mergeCell ref="AA6:AC6"/>
    <mergeCell ref="AM4:AO4"/>
    <mergeCell ref="AM5:AO5"/>
    <mergeCell ref="AM6:AO6"/>
    <mergeCell ref="AU4:AW4"/>
    <mergeCell ref="AI4:AK4"/>
    <mergeCell ref="AI5:AK5"/>
    <mergeCell ref="AI6:AK6"/>
    <mergeCell ref="S4:U4"/>
    <mergeCell ref="S5:U5"/>
    <mergeCell ref="S6:U6"/>
    <mergeCell ref="AE4:AG4"/>
    <mergeCell ref="AE5:AG5"/>
    <mergeCell ref="AE6:AG6"/>
    <mergeCell ref="W4:Y4"/>
    <mergeCell ref="W5:Y5"/>
    <mergeCell ref="W6:Y6"/>
    <mergeCell ref="AA4:AC4"/>
    <mergeCell ref="O4:Q4"/>
    <mergeCell ref="O5:Q5"/>
    <mergeCell ref="O6:Q6"/>
    <mergeCell ref="K4:M4"/>
    <mergeCell ref="K5:M5"/>
    <mergeCell ref="K6:M6"/>
    <mergeCell ref="A4:C4"/>
    <mergeCell ref="A5:C5"/>
    <mergeCell ref="A6:C6"/>
    <mergeCell ref="G4:I4"/>
    <mergeCell ref="G5:I5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U328"/>
  <sheetViews>
    <sheetView zoomScalePageLayoutView="0" workbookViewId="0" topLeftCell="J1">
      <selection activeCell="Q5" sqref="Q5:Q10"/>
    </sheetView>
  </sheetViews>
  <sheetFormatPr defaultColWidth="11.5546875" defaultRowHeight="15"/>
  <cols>
    <col min="5" max="16" width="10.88671875" style="0" customWidth="1"/>
  </cols>
  <sheetData>
    <row r="1" ht="15.75">
      <c r="A1" s="74" t="s">
        <v>1209</v>
      </c>
    </row>
    <row r="2" ht="16.5" thickBot="1">
      <c r="A2" s="37" t="s">
        <v>1229</v>
      </c>
    </row>
    <row r="3" spans="1:17" ht="45.75" thickBot="1">
      <c r="A3" s="184" t="s">
        <v>1363</v>
      </c>
      <c r="B3" s="185">
        <v>2002</v>
      </c>
      <c r="C3" s="185">
        <v>2003</v>
      </c>
      <c r="D3" s="185">
        <v>2004</v>
      </c>
      <c r="E3" s="185">
        <v>2005</v>
      </c>
      <c r="F3" s="185">
        <v>2006</v>
      </c>
      <c r="G3" s="185">
        <v>2007</v>
      </c>
      <c r="H3" s="185">
        <v>2008</v>
      </c>
      <c r="I3" s="185">
        <v>2009</v>
      </c>
      <c r="J3" s="185">
        <v>2010</v>
      </c>
      <c r="K3" s="185">
        <v>2011</v>
      </c>
      <c r="L3" s="185">
        <v>2012</v>
      </c>
      <c r="M3" s="185">
        <v>2013</v>
      </c>
      <c r="N3" s="185">
        <v>2014</v>
      </c>
      <c r="O3" s="185">
        <v>2015</v>
      </c>
      <c r="P3" s="185">
        <v>2016</v>
      </c>
      <c r="Q3" s="185">
        <v>2017</v>
      </c>
    </row>
    <row r="4" spans="1:13" ht="15">
      <c r="A4" s="111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7" ht="15">
      <c r="A5" s="112" t="s">
        <v>800</v>
      </c>
      <c r="B5" s="107"/>
      <c r="C5" s="107">
        <v>3.2581863636363635</v>
      </c>
      <c r="D5" s="107">
        <v>2.892842857142857</v>
      </c>
      <c r="E5" s="107">
        <v>2.946</v>
      </c>
      <c r="F5" s="107">
        <v>3.046</v>
      </c>
      <c r="G5" s="107">
        <v>3.085</v>
      </c>
      <c r="H5" s="107">
        <v>3.1444</v>
      </c>
      <c r="I5" s="107">
        <v>3.464</v>
      </c>
      <c r="J5" s="107">
        <v>3.8042</v>
      </c>
      <c r="K5" s="107">
        <v>3.9813</v>
      </c>
      <c r="L5" s="107">
        <v>4.32062380952381</v>
      </c>
      <c r="M5" s="128">
        <v>4.9486</v>
      </c>
      <c r="N5" s="129">
        <v>7.096727272727272</v>
      </c>
      <c r="O5" s="129">
        <v>8.602380952380955</v>
      </c>
      <c r="P5" s="129">
        <v>13.6548</v>
      </c>
      <c r="Q5" s="129">
        <v>15.906499999999996</v>
      </c>
    </row>
    <row r="6" spans="1:17" ht="15">
      <c r="A6" s="112" t="s">
        <v>801</v>
      </c>
      <c r="B6" s="115"/>
      <c r="C6" s="107">
        <v>3.1631649999999993</v>
      </c>
      <c r="D6" s="107">
        <v>2.93192</v>
      </c>
      <c r="E6" s="107">
        <v>2.9153</v>
      </c>
      <c r="F6" s="107">
        <v>3.0689</v>
      </c>
      <c r="G6" s="107">
        <v>3.1026</v>
      </c>
      <c r="H6" s="107">
        <v>3.1583</v>
      </c>
      <c r="I6" s="107">
        <v>3.5115</v>
      </c>
      <c r="J6" s="107">
        <v>3.8512</v>
      </c>
      <c r="K6" s="107">
        <v>4.022</v>
      </c>
      <c r="L6" s="107">
        <v>4.346294444444444</v>
      </c>
      <c r="M6" s="128">
        <v>5.011</v>
      </c>
      <c r="N6" s="129">
        <v>7.856529999999999</v>
      </c>
      <c r="O6" s="129">
        <v>8.685855555555555</v>
      </c>
      <c r="P6" s="129">
        <v>14.81455789473684</v>
      </c>
      <c r="Q6" s="129">
        <v>15.5983</v>
      </c>
    </row>
    <row r="7" spans="1:17" ht="15">
      <c r="A7" s="112" t="s">
        <v>802</v>
      </c>
      <c r="B7" s="114">
        <v>2.3988555555555555</v>
      </c>
      <c r="C7" s="107">
        <v>3.074725</v>
      </c>
      <c r="D7" s="107">
        <v>2.8975652173913047</v>
      </c>
      <c r="E7" s="107">
        <v>2.9266</v>
      </c>
      <c r="F7" s="107">
        <v>3.0763</v>
      </c>
      <c r="G7" s="107">
        <v>3.101</v>
      </c>
      <c r="H7" s="107">
        <v>3.1558</v>
      </c>
      <c r="I7" s="107">
        <v>3.654</v>
      </c>
      <c r="J7" s="107">
        <v>3.8627</v>
      </c>
      <c r="K7" s="107">
        <v>4.0372</v>
      </c>
      <c r="L7" s="107">
        <v>4.356313636363636</v>
      </c>
      <c r="M7" s="128">
        <v>5.084</v>
      </c>
      <c r="N7" s="129">
        <v>7.9313</v>
      </c>
      <c r="O7" s="129">
        <v>8.77897</v>
      </c>
      <c r="P7" s="129">
        <v>14.961490476190477</v>
      </c>
      <c r="Q7" s="129">
        <v>15.5237</v>
      </c>
    </row>
    <row r="8" spans="1:17" ht="15">
      <c r="A8" s="112" t="s">
        <v>803</v>
      </c>
      <c r="B8" s="110">
        <v>2.855106250000001</v>
      </c>
      <c r="C8" s="107">
        <v>2.8946050000000003</v>
      </c>
      <c r="D8" s="107">
        <v>2.835915789473684</v>
      </c>
      <c r="E8" s="107">
        <v>2.9004</v>
      </c>
      <c r="F8" s="107">
        <v>3.0663</v>
      </c>
      <c r="G8" s="107">
        <v>3.0891</v>
      </c>
      <c r="H8" s="107">
        <v>3.1665</v>
      </c>
      <c r="I8" s="107">
        <v>3.6934</v>
      </c>
      <c r="J8" s="107">
        <v>3.8761</v>
      </c>
      <c r="K8" s="107">
        <v>4.0655</v>
      </c>
      <c r="L8" s="107">
        <v>4.3978</v>
      </c>
      <c r="M8" s="128">
        <v>5.1555</v>
      </c>
      <c r="N8" s="129">
        <v>8.0013</v>
      </c>
      <c r="O8" s="129">
        <v>8.865739999999999</v>
      </c>
      <c r="P8" s="129">
        <v>14.409538095238098</v>
      </c>
      <c r="Q8" s="129">
        <v>15.359949999999998</v>
      </c>
    </row>
    <row r="9" spans="1:17" ht="15">
      <c r="A9" s="112" t="s">
        <v>804</v>
      </c>
      <c r="B9" s="110">
        <v>3.3287000000000004</v>
      </c>
      <c r="C9" s="107">
        <v>2.835671428571429</v>
      </c>
      <c r="D9" s="107">
        <v>2.9196750000000007</v>
      </c>
      <c r="E9" s="107">
        <v>2.8909</v>
      </c>
      <c r="F9" s="107">
        <v>3.0535</v>
      </c>
      <c r="G9" s="107">
        <v>3.08</v>
      </c>
      <c r="H9" s="107">
        <v>3.1511</v>
      </c>
      <c r="I9" s="107">
        <v>3.7245</v>
      </c>
      <c r="J9" s="107">
        <v>3.902</v>
      </c>
      <c r="K9" s="107">
        <v>4.0839</v>
      </c>
      <c r="L9" s="107">
        <v>4.450376190476191</v>
      </c>
      <c r="M9" s="128">
        <v>5.2399</v>
      </c>
      <c r="N9" s="129">
        <v>8.0427</v>
      </c>
      <c r="O9" s="129">
        <v>8.948689473684212</v>
      </c>
      <c r="P9" s="129">
        <v>14.13772380952381</v>
      </c>
      <c r="Q9" s="129">
        <v>15.6981</v>
      </c>
    </row>
    <row r="10" spans="1:17" ht="15">
      <c r="A10" s="112" t="s">
        <v>805</v>
      </c>
      <c r="B10" s="110">
        <v>3.6213000000000015</v>
      </c>
      <c r="C10" s="107">
        <v>2.8088499999999996</v>
      </c>
      <c r="D10" s="107">
        <v>2.960257142857143</v>
      </c>
      <c r="E10" s="107">
        <v>2.8836</v>
      </c>
      <c r="F10" s="107">
        <v>3.0813</v>
      </c>
      <c r="G10" s="107">
        <v>3.0793</v>
      </c>
      <c r="H10" s="107">
        <v>3.0434</v>
      </c>
      <c r="I10" s="107">
        <v>3.7681</v>
      </c>
      <c r="J10" s="107">
        <v>3.9265</v>
      </c>
      <c r="K10" s="107">
        <v>4.096</v>
      </c>
      <c r="L10" s="107">
        <v>4.497755</v>
      </c>
      <c r="M10" s="128">
        <v>5.3292</v>
      </c>
      <c r="N10" s="129">
        <v>8.1255</v>
      </c>
      <c r="O10" s="129">
        <v>9.041640909090908</v>
      </c>
      <c r="P10" s="129">
        <v>14.140749999999997</v>
      </c>
      <c r="Q10" s="129">
        <v>16.1166</v>
      </c>
    </row>
    <row r="11" spans="1:17" ht="15">
      <c r="A11" s="112" t="s">
        <v>806</v>
      </c>
      <c r="B11" s="110">
        <v>3.6071363636363643</v>
      </c>
      <c r="C11" s="107">
        <v>2.8012863636363634</v>
      </c>
      <c r="D11" s="107">
        <v>2.9552142857142853</v>
      </c>
      <c r="E11" s="107">
        <v>2.8696</v>
      </c>
      <c r="F11" s="107">
        <v>3.082</v>
      </c>
      <c r="G11" s="107">
        <v>3.1116</v>
      </c>
      <c r="H11" s="107">
        <v>3.0223</v>
      </c>
      <c r="I11" s="107">
        <v>3.8097</v>
      </c>
      <c r="J11" s="107">
        <v>3.9348</v>
      </c>
      <c r="K11" s="107">
        <v>4.1276</v>
      </c>
      <c r="L11" s="107">
        <v>4.5528095238095245</v>
      </c>
      <c r="M11" s="128">
        <v>5.440877272727274</v>
      </c>
      <c r="N11" s="129">
        <v>8.1606</v>
      </c>
      <c r="O11" s="129">
        <v>9.142495454545454</v>
      </c>
      <c r="P11" s="129">
        <v>14.909384999999997</v>
      </c>
      <c r="Q11" s="129"/>
    </row>
    <row r="12" spans="1:17" ht="15">
      <c r="A12" s="112" t="s">
        <v>807</v>
      </c>
      <c r="B12" s="110">
        <v>3.6207095238095244</v>
      </c>
      <c r="C12" s="107">
        <v>2.92849</v>
      </c>
      <c r="D12" s="107">
        <v>3.0135809523809525</v>
      </c>
      <c r="E12" s="107">
        <v>2.888</v>
      </c>
      <c r="F12" s="107">
        <v>3.079</v>
      </c>
      <c r="G12" s="107">
        <v>3.1524</v>
      </c>
      <c r="H12" s="107">
        <v>3.0333</v>
      </c>
      <c r="I12" s="107">
        <v>3.8392</v>
      </c>
      <c r="J12" s="107">
        <v>3.9376</v>
      </c>
      <c r="K12" s="107">
        <v>4.168</v>
      </c>
      <c r="L12" s="107">
        <v>4.609827272727273</v>
      </c>
      <c r="M12" s="128">
        <v>5.581366666666668</v>
      </c>
      <c r="N12" s="129">
        <v>8.31636</v>
      </c>
      <c r="O12" s="129">
        <v>9.243264999999997</v>
      </c>
      <c r="P12" s="129">
        <v>14.849809090909089</v>
      </c>
      <c r="Q12" s="129"/>
    </row>
    <row r="13" spans="1:17" ht="15">
      <c r="A13" s="112" t="s">
        <v>808</v>
      </c>
      <c r="B13" s="110">
        <v>3.64307619047619</v>
      </c>
      <c r="C13" s="107">
        <v>2.9209454545454547</v>
      </c>
      <c r="D13" s="107">
        <v>2.9960136363636365</v>
      </c>
      <c r="E13" s="107">
        <v>2.9117</v>
      </c>
      <c r="F13" s="107">
        <v>3.1001</v>
      </c>
      <c r="G13" s="107">
        <v>3.1475</v>
      </c>
      <c r="H13" s="107">
        <v>3.0824</v>
      </c>
      <c r="I13" s="107">
        <v>3.8424</v>
      </c>
      <c r="J13" s="107">
        <v>3.9519</v>
      </c>
      <c r="K13" s="107">
        <v>4.2042</v>
      </c>
      <c r="L13" s="107">
        <v>4.669894736842105</v>
      </c>
      <c r="M13" s="128">
        <v>5.7371</v>
      </c>
      <c r="N13" s="129">
        <v>8.4193</v>
      </c>
      <c r="O13" s="129">
        <v>9.365236363636363</v>
      </c>
      <c r="P13" s="129">
        <v>15.100736363636367</v>
      </c>
      <c r="Q13" s="129"/>
    </row>
    <row r="14" spans="1:17" ht="15">
      <c r="A14" s="112" t="s">
        <v>809</v>
      </c>
      <c r="B14" s="110">
        <v>3.6518818181818187</v>
      </c>
      <c r="C14" s="107">
        <v>2.8590499999999994</v>
      </c>
      <c r="D14" s="107">
        <v>2.96918</v>
      </c>
      <c r="E14" s="107">
        <v>2.966</v>
      </c>
      <c r="F14" s="107">
        <v>3.0985</v>
      </c>
      <c r="G14" s="107">
        <v>3.1604</v>
      </c>
      <c r="H14" s="107">
        <v>3.2385</v>
      </c>
      <c r="I14" s="107">
        <v>3.8262</v>
      </c>
      <c r="J14" s="107">
        <v>3.957</v>
      </c>
      <c r="K14" s="107">
        <v>4.222124999999999</v>
      </c>
      <c r="L14" s="107">
        <v>4.729850000000001</v>
      </c>
      <c r="M14" s="128">
        <v>5.8482</v>
      </c>
      <c r="N14" s="129">
        <v>8.480313636363636</v>
      </c>
      <c r="O14" s="129">
        <v>9.4896</v>
      </c>
      <c r="P14" s="129">
        <v>15.180995000000005</v>
      </c>
      <c r="Q14" s="129"/>
    </row>
    <row r="15" spans="1:17" ht="15">
      <c r="A15" s="112" t="s">
        <v>810</v>
      </c>
      <c r="B15" s="110">
        <v>3.5255500000000004</v>
      </c>
      <c r="C15" s="107">
        <v>2.883921052631579</v>
      </c>
      <c r="D15" s="107">
        <v>2.954636363636364</v>
      </c>
      <c r="E15" s="107">
        <v>2.9672</v>
      </c>
      <c r="F15" s="107">
        <v>3.0757</v>
      </c>
      <c r="G15" s="107">
        <v>3.1359</v>
      </c>
      <c r="H15" s="107">
        <v>3.3292</v>
      </c>
      <c r="I15" s="107">
        <v>3.811</v>
      </c>
      <c r="J15" s="107">
        <v>3.9676</v>
      </c>
      <c r="K15" s="107">
        <v>4.260114285714285</v>
      </c>
      <c r="L15" s="107">
        <v>4.7974</v>
      </c>
      <c r="M15" s="128">
        <v>6.0149</v>
      </c>
      <c r="N15" s="129">
        <v>8.514022222222222</v>
      </c>
      <c r="O15" s="129">
        <v>9.6272</v>
      </c>
      <c r="P15" s="129">
        <v>15.33990476190476</v>
      </c>
      <c r="Q15" s="129"/>
    </row>
    <row r="16" spans="1:17" ht="15.75" thickBot="1">
      <c r="A16" s="113" t="s">
        <v>811</v>
      </c>
      <c r="B16" s="110">
        <v>3.490171428571428</v>
      </c>
      <c r="C16" s="107">
        <v>2.960623809523809</v>
      </c>
      <c r="D16" s="107">
        <v>2.970918181818182</v>
      </c>
      <c r="E16" s="107">
        <v>3.0145</v>
      </c>
      <c r="F16" s="107">
        <v>3.0603</v>
      </c>
      <c r="G16" s="107">
        <v>3.1397</v>
      </c>
      <c r="H16" s="107">
        <v>3.4226</v>
      </c>
      <c r="I16" s="107">
        <v>3.807</v>
      </c>
      <c r="J16" s="107">
        <v>3.9776</v>
      </c>
      <c r="K16" s="107">
        <v>4.2887894736842105</v>
      </c>
      <c r="L16" s="107">
        <v>4.88</v>
      </c>
      <c r="M16" s="128">
        <v>6.3192</v>
      </c>
      <c r="N16" s="129">
        <v>8.549505263157894</v>
      </c>
      <c r="O16" s="129">
        <v>11.4278</v>
      </c>
      <c r="P16" s="129">
        <v>15.8296</v>
      </c>
      <c r="Q16" s="129"/>
    </row>
    <row r="19" ht="15.75">
      <c r="A19" s="74" t="s">
        <v>1210</v>
      </c>
    </row>
    <row r="20" spans="1:4" ht="15.75" thickBot="1">
      <c r="A20" s="78" t="s">
        <v>1364</v>
      </c>
      <c r="D20" s="78"/>
    </row>
    <row r="21" spans="1:47" ht="57" thickBot="1">
      <c r="A21" s="79" t="s">
        <v>5</v>
      </c>
      <c r="B21" s="109" t="s">
        <v>1201</v>
      </c>
      <c r="D21" s="79" t="s">
        <v>5</v>
      </c>
      <c r="E21" s="109" t="s">
        <v>1201</v>
      </c>
      <c r="G21" s="79" t="s">
        <v>5</v>
      </c>
      <c r="H21" s="109" t="s">
        <v>1201</v>
      </c>
      <c r="J21" s="79" t="s">
        <v>5</v>
      </c>
      <c r="K21" s="109" t="s">
        <v>1201</v>
      </c>
      <c r="M21" s="79" t="s">
        <v>5</v>
      </c>
      <c r="N21" s="109" t="s">
        <v>1201</v>
      </c>
      <c r="P21" s="79" t="s">
        <v>5</v>
      </c>
      <c r="Q21" s="109" t="s">
        <v>1201</v>
      </c>
      <c r="S21" s="79" t="s">
        <v>5</v>
      </c>
      <c r="T21" s="109" t="s">
        <v>1201</v>
      </c>
      <c r="V21" s="79" t="s">
        <v>5</v>
      </c>
      <c r="W21" s="109" t="s">
        <v>1201</v>
      </c>
      <c r="Y21" s="79" t="s">
        <v>5</v>
      </c>
      <c r="Z21" s="109" t="s">
        <v>1201</v>
      </c>
      <c r="AB21" s="79" t="s">
        <v>5</v>
      </c>
      <c r="AC21" s="109" t="s">
        <v>1201</v>
      </c>
      <c r="AE21" s="79" t="s">
        <v>5</v>
      </c>
      <c r="AF21" s="109" t="s">
        <v>1201</v>
      </c>
      <c r="AH21" s="79" t="s">
        <v>5</v>
      </c>
      <c r="AI21" s="109" t="s">
        <v>1201</v>
      </c>
      <c r="AK21" s="79" t="s">
        <v>5</v>
      </c>
      <c r="AL21" s="109" t="s">
        <v>1201</v>
      </c>
      <c r="AN21" s="79" t="s">
        <v>5</v>
      </c>
      <c r="AO21" s="109" t="s">
        <v>1201</v>
      </c>
      <c r="AQ21" s="79" t="s">
        <v>5</v>
      </c>
      <c r="AR21" s="109" t="s">
        <v>1201</v>
      </c>
      <c r="AT21" s="79" t="s">
        <v>5</v>
      </c>
      <c r="AU21" s="109" t="s">
        <v>1201</v>
      </c>
    </row>
    <row r="22" spans="1:47" ht="15">
      <c r="A22" s="97">
        <v>42737</v>
      </c>
      <c r="B22" s="98">
        <v>15.9192</v>
      </c>
      <c r="D22" s="97">
        <v>42373</v>
      </c>
      <c r="E22" s="98">
        <v>13.0692</v>
      </c>
      <c r="G22" s="97">
        <v>42006</v>
      </c>
      <c r="H22" s="98">
        <v>8.5537</v>
      </c>
      <c r="J22" s="97">
        <v>41641</v>
      </c>
      <c r="K22" s="98">
        <v>6.543</v>
      </c>
      <c r="M22" s="97">
        <v>41276</v>
      </c>
      <c r="N22" s="98">
        <v>4.9228</v>
      </c>
      <c r="P22" s="97">
        <v>40911</v>
      </c>
      <c r="Q22" s="98">
        <v>4.3052</v>
      </c>
      <c r="S22" s="97">
        <v>40546</v>
      </c>
      <c r="T22" s="98">
        <v>3.9738</v>
      </c>
      <c r="V22" s="97">
        <v>40182</v>
      </c>
      <c r="W22" s="98">
        <v>3.7975</v>
      </c>
      <c r="Y22" s="97">
        <v>39815</v>
      </c>
      <c r="Z22" s="98">
        <v>3.4543</v>
      </c>
      <c r="AB22" s="80">
        <v>39449</v>
      </c>
      <c r="AC22" s="81">
        <v>3.1473</v>
      </c>
      <c r="AE22" s="80">
        <v>39084</v>
      </c>
      <c r="AF22" s="81">
        <v>3.0577</v>
      </c>
      <c r="AH22" s="80">
        <v>38719</v>
      </c>
      <c r="AI22" s="81">
        <v>3.0305</v>
      </c>
      <c r="AK22" s="80">
        <v>38355</v>
      </c>
      <c r="AL22" s="81">
        <v>2.9653</v>
      </c>
      <c r="AN22" s="88">
        <v>37988</v>
      </c>
      <c r="AO22" s="83">
        <v>2.9243</v>
      </c>
      <c r="AQ22" s="80">
        <v>37623</v>
      </c>
      <c r="AR22" s="81">
        <v>3.3625</v>
      </c>
      <c r="AT22" s="80">
        <v>37319</v>
      </c>
      <c r="AU22" s="81">
        <v>2.0083</v>
      </c>
    </row>
    <row r="23" spans="1:47" ht="15">
      <c r="A23" s="97">
        <v>42738</v>
      </c>
      <c r="B23" s="98">
        <v>15.8955</v>
      </c>
      <c r="D23" s="97">
        <v>42374</v>
      </c>
      <c r="E23" s="98">
        <v>13.455</v>
      </c>
      <c r="G23" s="97">
        <v>42009</v>
      </c>
      <c r="H23" s="98">
        <v>8.5573</v>
      </c>
      <c r="J23" s="97">
        <v>41642</v>
      </c>
      <c r="K23" s="98">
        <v>6.558</v>
      </c>
      <c r="M23" s="97">
        <v>41277</v>
      </c>
      <c r="N23" s="98">
        <v>4.9263</v>
      </c>
      <c r="P23" s="97">
        <v>40912</v>
      </c>
      <c r="Q23" s="98">
        <v>4.3048</v>
      </c>
      <c r="S23" s="97">
        <v>40547</v>
      </c>
      <c r="T23" s="98">
        <v>3.973</v>
      </c>
      <c r="V23" s="97">
        <v>40183</v>
      </c>
      <c r="W23" s="98">
        <v>3.7978</v>
      </c>
      <c r="Y23" s="97">
        <v>39818</v>
      </c>
      <c r="Z23" s="98">
        <v>3.4603</v>
      </c>
      <c r="AB23" s="82">
        <v>39450</v>
      </c>
      <c r="AC23" s="83">
        <v>3.1422</v>
      </c>
      <c r="AE23" s="88">
        <v>39085</v>
      </c>
      <c r="AF23" s="83">
        <v>3.0553</v>
      </c>
      <c r="AH23" s="82">
        <v>38720</v>
      </c>
      <c r="AI23" s="89">
        <v>3.0373</v>
      </c>
      <c r="AK23" s="82">
        <v>38356</v>
      </c>
      <c r="AL23" s="83">
        <v>2.9705</v>
      </c>
      <c r="AN23" s="88">
        <v>37991</v>
      </c>
      <c r="AO23" s="83">
        <v>2.8922</v>
      </c>
      <c r="AQ23" s="82">
        <v>37624</v>
      </c>
      <c r="AR23" s="83">
        <v>3.3328</v>
      </c>
      <c r="AT23" s="82">
        <v>37320</v>
      </c>
      <c r="AU23" s="83">
        <v>1.9917</v>
      </c>
    </row>
    <row r="24" spans="1:47" ht="15">
      <c r="A24" s="97">
        <v>42739</v>
      </c>
      <c r="B24" s="98">
        <v>16.0533</v>
      </c>
      <c r="D24" s="97">
        <v>42375</v>
      </c>
      <c r="E24" s="98">
        <v>13.835</v>
      </c>
      <c r="G24" s="97">
        <v>42010</v>
      </c>
      <c r="H24" s="98">
        <v>8.5668</v>
      </c>
      <c r="J24" s="97">
        <v>41645</v>
      </c>
      <c r="K24" s="98">
        <v>6.5857</v>
      </c>
      <c r="M24" s="97">
        <v>41278</v>
      </c>
      <c r="N24" s="98">
        <v>4.9262</v>
      </c>
      <c r="P24" s="97">
        <v>40913</v>
      </c>
      <c r="Q24" s="98">
        <v>4.3067</v>
      </c>
      <c r="S24" s="97">
        <v>40548</v>
      </c>
      <c r="T24" s="98">
        <v>3.9725</v>
      </c>
      <c r="V24" s="97">
        <v>40184</v>
      </c>
      <c r="W24" s="98">
        <v>3.8105</v>
      </c>
      <c r="Y24" s="97">
        <v>39819</v>
      </c>
      <c r="Z24" s="98">
        <v>3.4502</v>
      </c>
      <c r="AB24" s="82">
        <v>39451</v>
      </c>
      <c r="AC24" s="83">
        <v>3.1415</v>
      </c>
      <c r="AE24" s="88">
        <v>39086</v>
      </c>
      <c r="AF24" s="83">
        <v>3.07</v>
      </c>
      <c r="AH24" s="82">
        <v>38721</v>
      </c>
      <c r="AI24" s="89">
        <v>3.0417</v>
      </c>
      <c r="AK24" s="82">
        <v>38357</v>
      </c>
      <c r="AL24" s="83">
        <v>2.9712</v>
      </c>
      <c r="AN24" s="88">
        <v>37992</v>
      </c>
      <c r="AO24" s="83">
        <v>2.8573</v>
      </c>
      <c r="AQ24" s="82">
        <v>37627</v>
      </c>
      <c r="AR24" s="83">
        <v>3.329</v>
      </c>
      <c r="AT24" s="82">
        <v>37321</v>
      </c>
      <c r="AU24" s="83">
        <v>2.0508</v>
      </c>
    </row>
    <row r="25" spans="1:47" ht="15">
      <c r="A25" s="97">
        <v>42740</v>
      </c>
      <c r="B25" s="98">
        <v>15.9942</v>
      </c>
      <c r="D25" s="97">
        <v>42376</v>
      </c>
      <c r="E25" s="98">
        <v>13.9413</v>
      </c>
      <c r="G25" s="97">
        <v>42011</v>
      </c>
      <c r="H25" s="98">
        <v>8.5788</v>
      </c>
      <c r="J25" s="97">
        <v>41646</v>
      </c>
      <c r="K25" s="98">
        <v>6.5988</v>
      </c>
      <c r="M25" s="97">
        <v>41281</v>
      </c>
      <c r="N25" s="98">
        <v>4.9288</v>
      </c>
      <c r="P25" s="97">
        <v>40914</v>
      </c>
      <c r="Q25" s="98">
        <v>4.3152</v>
      </c>
      <c r="S25" s="97">
        <v>40549</v>
      </c>
      <c r="T25" s="98">
        <v>3.9715</v>
      </c>
      <c r="V25" s="97">
        <v>40185</v>
      </c>
      <c r="W25" s="98">
        <v>3.803</v>
      </c>
      <c r="Y25" s="97">
        <v>39820</v>
      </c>
      <c r="Z25" s="98">
        <v>3.4568</v>
      </c>
      <c r="AB25" s="82">
        <v>39454</v>
      </c>
      <c r="AC25" s="83">
        <v>3.137</v>
      </c>
      <c r="AE25" s="88">
        <v>39087</v>
      </c>
      <c r="AF25" s="83">
        <v>3.0772</v>
      </c>
      <c r="AH25" s="82">
        <v>38722</v>
      </c>
      <c r="AI25" s="89">
        <v>3.0445</v>
      </c>
      <c r="AK25" s="82">
        <v>38358</v>
      </c>
      <c r="AL25" s="83">
        <v>2.9718</v>
      </c>
      <c r="AN25" s="88">
        <v>37993</v>
      </c>
      <c r="AO25" s="83">
        <v>2.873</v>
      </c>
      <c r="AQ25" s="82">
        <v>37628</v>
      </c>
      <c r="AR25" s="83">
        <v>3.2888</v>
      </c>
      <c r="AT25" s="82">
        <v>37322</v>
      </c>
      <c r="AU25" s="83">
        <v>2.1375</v>
      </c>
    </row>
    <row r="26" spans="1:47" ht="15">
      <c r="A26" s="97">
        <v>42741</v>
      </c>
      <c r="B26" s="98">
        <v>15.8535</v>
      </c>
      <c r="D26" s="97">
        <v>42377</v>
      </c>
      <c r="E26" s="98">
        <v>13.865</v>
      </c>
      <c r="G26" s="97">
        <v>42012</v>
      </c>
      <c r="H26" s="98">
        <v>8.59</v>
      </c>
      <c r="J26" s="97">
        <v>41647</v>
      </c>
      <c r="K26" s="98">
        <v>6.6042</v>
      </c>
      <c r="M26" s="97">
        <v>41282</v>
      </c>
      <c r="N26" s="98">
        <v>4.9312</v>
      </c>
      <c r="P26" s="97">
        <v>40917</v>
      </c>
      <c r="Q26" s="98">
        <v>4.3182</v>
      </c>
      <c r="S26" s="97">
        <v>40550</v>
      </c>
      <c r="T26" s="98">
        <v>3.9738</v>
      </c>
      <c r="V26" s="97">
        <v>40186</v>
      </c>
      <c r="W26" s="98">
        <v>3.8013</v>
      </c>
      <c r="Y26" s="97">
        <v>39821</v>
      </c>
      <c r="Z26" s="98">
        <v>3.4547</v>
      </c>
      <c r="AB26" s="82">
        <v>39455</v>
      </c>
      <c r="AC26" s="83">
        <v>3.1318</v>
      </c>
      <c r="AE26" s="88">
        <v>39090</v>
      </c>
      <c r="AF26" s="83">
        <v>3.0802</v>
      </c>
      <c r="AH26" s="82">
        <v>38723</v>
      </c>
      <c r="AI26" s="89">
        <v>3.051</v>
      </c>
      <c r="AK26" s="82">
        <v>38359</v>
      </c>
      <c r="AL26" s="83">
        <v>2.9653</v>
      </c>
      <c r="AN26" s="88">
        <v>37994</v>
      </c>
      <c r="AO26" s="83">
        <v>2.8902</v>
      </c>
      <c r="AQ26" s="82">
        <v>37629</v>
      </c>
      <c r="AR26" s="83">
        <v>3.2935</v>
      </c>
      <c r="AT26" s="82">
        <v>37323</v>
      </c>
      <c r="AU26" s="83">
        <v>2.2033</v>
      </c>
    </row>
    <row r="27" spans="1:47" ht="15">
      <c r="A27" s="97">
        <v>42744</v>
      </c>
      <c r="B27" s="98">
        <v>15.8083</v>
      </c>
      <c r="D27" s="97">
        <v>42380</v>
      </c>
      <c r="E27" s="98">
        <v>13.8725</v>
      </c>
      <c r="G27" s="97">
        <v>42013</v>
      </c>
      <c r="H27" s="98">
        <v>8.5927</v>
      </c>
      <c r="J27" s="97">
        <v>41648</v>
      </c>
      <c r="K27" s="98">
        <v>6.6283</v>
      </c>
      <c r="M27" s="97">
        <v>41283</v>
      </c>
      <c r="N27" s="98">
        <v>4.9353</v>
      </c>
      <c r="P27" s="97">
        <v>40918</v>
      </c>
      <c r="Q27" s="98">
        <v>4.3133</v>
      </c>
      <c r="S27" s="97">
        <v>40553</v>
      </c>
      <c r="T27" s="98">
        <v>3.9788</v>
      </c>
      <c r="V27" s="97">
        <v>40189</v>
      </c>
      <c r="W27" s="98">
        <v>3.7968</v>
      </c>
      <c r="Y27" s="97">
        <v>39822</v>
      </c>
      <c r="Z27" s="98">
        <v>3.4497</v>
      </c>
      <c r="AB27" s="82">
        <v>39456</v>
      </c>
      <c r="AC27" s="83">
        <v>3.1287</v>
      </c>
      <c r="AE27" s="88">
        <v>39091</v>
      </c>
      <c r="AF27" s="83">
        <v>3.0832</v>
      </c>
      <c r="AH27" s="82">
        <v>38726</v>
      </c>
      <c r="AI27" s="89">
        <v>3.0632</v>
      </c>
      <c r="AK27" s="82">
        <v>38362</v>
      </c>
      <c r="AL27" s="83">
        <v>2.967</v>
      </c>
      <c r="AN27" s="88">
        <v>37995</v>
      </c>
      <c r="AO27" s="83">
        <v>2.8892</v>
      </c>
      <c r="AQ27" s="82">
        <v>37630</v>
      </c>
      <c r="AR27" s="83">
        <v>3.3143</v>
      </c>
      <c r="AT27" s="82">
        <v>37326</v>
      </c>
      <c r="AU27" s="83">
        <v>2.2525</v>
      </c>
    </row>
    <row r="28" spans="1:47" ht="15">
      <c r="A28" s="97">
        <v>42745</v>
      </c>
      <c r="B28" s="98">
        <v>15.8677</v>
      </c>
      <c r="D28" s="97">
        <v>42381</v>
      </c>
      <c r="E28" s="98">
        <v>13.5833</v>
      </c>
      <c r="G28" s="97">
        <v>42016</v>
      </c>
      <c r="H28" s="98">
        <v>8.5933</v>
      </c>
      <c r="J28" s="97">
        <v>41649</v>
      </c>
      <c r="K28" s="98">
        <v>6.6498</v>
      </c>
      <c r="M28" s="97">
        <v>41284</v>
      </c>
      <c r="N28" s="98">
        <v>4.9385</v>
      </c>
      <c r="P28" s="97">
        <v>40919</v>
      </c>
      <c r="Q28" s="98">
        <v>4.3133</v>
      </c>
      <c r="S28" s="97">
        <v>40554</v>
      </c>
      <c r="T28" s="98">
        <v>3.977</v>
      </c>
      <c r="V28" s="97">
        <v>40190</v>
      </c>
      <c r="W28" s="98">
        <v>3.7942</v>
      </c>
      <c r="Y28" s="97">
        <v>39825</v>
      </c>
      <c r="Z28" s="98">
        <v>3.45</v>
      </c>
      <c r="AB28" s="82">
        <v>39457</v>
      </c>
      <c r="AC28" s="83">
        <v>3.1285</v>
      </c>
      <c r="AE28" s="88">
        <v>39092</v>
      </c>
      <c r="AF28" s="83">
        <v>3.084</v>
      </c>
      <c r="AH28" s="82">
        <v>38727</v>
      </c>
      <c r="AI28" s="89">
        <v>3.0613</v>
      </c>
      <c r="AK28" s="82">
        <v>38363</v>
      </c>
      <c r="AL28" s="83">
        <v>2.9653</v>
      </c>
      <c r="AN28" s="88">
        <v>37998</v>
      </c>
      <c r="AO28" s="83">
        <v>2.8663</v>
      </c>
      <c r="AQ28" s="82">
        <v>37631</v>
      </c>
      <c r="AR28" s="83">
        <v>3.3533</v>
      </c>
      <c r="AT28" s="82">
        <v>37327</v>
      </c>
      <c r="AU28" s="83">
        <v>2.365</v>
      </c>
    </row>
    <row r="29" spans="1:47" ht="15">
      <c r="A29" s="97">
        <v>42746</v>
      </c>
      <c r="B29" s="98">
        <v>15.8575</v>
      </c>
      <c r="D29" s="97">
        <v>42382</v>
      </c>
      <c r="E29" s="98">
        <v>13.56</v>
      </c>
      <c r="G29" s="97">
        <v>42017</v>
      </c>
      <c r="H29" s="98">
        <v>8.5937</v>
      </c>
      <c r="J29" s="97">
        <v>41652</v>
      </c>
      <c r="K29" s="98">
        <v>6.6905</v>
      </c>
      <c r="M29" s="97">
        <v>41285</v>
      </c>
      <c r="N29" s="98">
        <v>4.9408</v>
      </c>
      <c r="P29" s="97">
        <v>40920</v>
      </c>
      <c r="Q29" s="98">
        <v>4.312</v>
      </c>
      <c r="S29" s="97">
        <v>40555</v>
      </c>
      <c r="T29" s="98">
        <v>3.9765</v>
      </c>
      <c r="V29" s="97">
        <v>40191</v>
      </c>
      <c r="W29" s="98">
        <v>3.797</v>
      </c>
      <c r="Y29" s="97">
        <v>39826</v>
      </c>
      <c r="Z29" s="98">
        <v>3.4505</v>
      </c>
      <c r="AB29" s="82">
        <v>39458</v>
      </c>
      <c r="AC29" s="83">
        <v>3.1282</v>
      </c>
      <c r="AE29" s="88">
        <v>39093</v>
      </c>
      <c r="AF29" s="83">
        <v>3.0805</v>
      </c>
      <c r="AH29" s="82">
        <v>38728</v>
      </c>
      <c r="AI29" s="89">
        <v>3.0522</v>
      </c>
      <c r="AK29" s="82">
        <v>38364</v>
      </c>
      <c r="AL29" s="83">
        <v>2.9538</v>
      </c>
      <c r="AN29" s="88">
        <v>37999</v>
      </c>
      <c r="AO29" s="83">
        <v>2.8567</v>
      </c>
      <c r="AQ29" s="82">
        <v>37634</v>
      </c>
      <c r="AR29" s="83">
        <v>3.345</v>
      </c>
      <c r="AT29" s="82">
        <v>37328</v>
      </c>
      <c r="AU29" s="83">
        <v>2.3317</v>
      </c>
    </row>
    <row r="30" spans="1:47" ht="15">
      <c r="A30" s="97">
        <v>42747</v>
      </c>
      <c r="B30" s="98">
        <v>15.8208</v>
      </c>
      <c r="D30" s="97">
        <v>42383</v>
      </c>
      <c r="E30" s="98">
        <v>13.46</v>
      </c>
      <c r="G30" s="97">
        <v>42018</v>
      </c>
      <c r="H30" s="98">
        <v>8.5955</v>
      </c>
      <c r="J30" s="97">
        <v>41653</v>
      </c>
      <c r="K30" s="98">
        <v>6.708</v>
      </c>
      <c r="M30" s="97">
        <v>41288</v>
      </c>
      <c r="N30" s="98">
        <v>4.948</v>
      </c>
      <c r="P30" s="97">
        <v>40921</v>
      </c>
      <c r="Q30" s="98">
        <v>4.3118</v>
      </c>
      <c r="S30" s="97">
        <v>40556</v>
      </c>
      <c r="T30" s="98">
        <v>3.975</v>
      </c>
      <c r="V30" s="97">
        <v>40192</v>
      </c>
      <c r="W30" s="98">
        <v>3.7965</v>
      </c>
      <c r="Y30" s="97">
        <v>39827</v>
      </c>
      <c r="Z30" s="98">
        <v>3.451</v>
      </c>
      <c r="AB30" s="82">
        <v>39461</v>
      </c>
      <c r="AC30" s="83">
        <v>3.1312</v>
      </c>
      <c r="AE30" s="88">
        <v>39094</v>
      </c>
      <c r="AF30" s="83">
        <v>3.0812</v>
      </c>
      <c r="AH30" s="82">
        <v>38729</v>
      </c>
      <c r="AI30" s="89">
        <v>3.0438</v>
      </c>
      <c r="AK30" s="82">
        <v>38365</v>
      </c>
      <c r="AL30" s="83">
        <v>2.9375</v>
      </c>
      <c r="AN30" s="88">
        <v>38000</v>
      </c>
      <c r="AO30" s="83">
        <v>2.8767</v>
      </c>
      <c r="AQ30" s="82">
        <v>37635</v>
      </c>
      <c r="AR30" s="83">
        <v>3.3037</v>
      </c>
      <c r="AT30" s="82">
        <v>37329</v>
      </c>
      <c r="AU30" s="83">
        <v>2.365</v>
      </c>
    </row>
    <row r="31" spans="1:47" ht="15">
      <c r="A31" s="97">
        <v>42748</v>
      </c>
      <c r="B31" s="98">
        <v>15.843</v>
      </c>
      <c r="D31" s="97">
        <v>42384</v>
      </c>
      <c r="E31" s="98">
        <v>13.4367</v>
      </c>
      <c r="G31" s="97">
        <v>42019</v>
      </c>
      <c r="H31" s="98">
        <v>8.5972</v>
      </c>
      <c r="J31" s="97">
        <v>41654</v>
      </c>
      <c r="K31" s="98">
        <v>6.7408</v>
      </c>
      <c r="M31" s="97">
        <v>41289</v>
      </c>
      <c r="N31" s="98">
        <v>4.9507</v>
      </c>
      <c r="P31" s="97">
        <v>40924</v>
      </c>
      <c r="Q31" s="98">
        <v>4.3148</v>
      </c>
      <c r="S31" s="97">
        <v>40557</v>
      </c>
      <c r="T31" s="98">
        <v>3.9777</v>
      </c>
      <c r="V31" s="97">
        <v>40193</v>
      </c>
      <c r="W31" s="98">
        <v>3.7988</v>
      </c>
      <c r="Y31" s="97">
        <v>39828</v>
      </c>
      <c r="Z31" s="98">
        <v>3.4525</v>
      </c>
      <c r="AB31" s="82">
        <v>39462</v>
      </c>
      <c r="AC31" s="83">
        <v>3.1407</v>
      </c>
      <c r="AE31" s="88">
        <v>39097</v>
      </c>
      <c r="AF31" s="83">
        <v>3.0788</v>
      </c>
      <c r="AH31" s="82">
        <v>38730</v>
      </c>
      <c r="AI31" s="89">
        <v>3.0407</v>
      </c>
      <c r="AK31" s="82">
        <v>38366</v>
      </c>
      <c r="AL31" s="83">
        <v>2.9388</v>
      </c>
      <c r="AN31" s="88">
        <v>38001</v>
      </c>
      <c r="AO31" s="83">
        <v>2.871</v>
      </c>
      <c r="AQ31" s="82">
        <v>37636</v>
      </c>
      <c r="AR31" s="83">
        <v>3.2275</v>
      </c>
      <c r="AT31" s="82">
        <v>37330</v>
      </c>
      <c r="AU31" s="83">
        <v>2.3408</v>
      </c>
    </row>
    <row r="32" spans="1:47" ht="15">
      <c r="A32" s="97">
        <v>42751</v>
      </c>
      <c r="B32" s="98">
        <v>15.8695</v>
      </c>
      <c r="D32" s="97">
        <v>42387</v>
      </c>
      <c r="E32" s="98">
        <v>13.5117</v>
      </c>
      <c r="G32" s="97">
        <v>42020</v>
      </c>
      <c r="H32" s="98">
        <v>8.599</v>
      </c>
      <c r="J32" s="97">
        <v>41655</v>
      </c>
      <c r="K32" s="98">
        <v>6.7733</v>
      </c>
      <c r="M32" s="97">
        <v>41290</v>
      </c>
      <c r="N32" s="98">
        <v>4.9493</v>
      </c>
      <c r="P32" s="97">
        <v>40925</v>
      </c>
      <c r="Q32" s="98">
        <v>4.317</v>
      </c>
      <c r="S32" s="97">
        <v>40560</v>
      </c>
      <c r="T32" s="98">
        <v>3.9787</v>
      </c>
      <c r="V32" s="97">
        <v>40196</v>
      </c>
      <c r="W32" s="98">
        <v>3.7975</v>
      </c>
      <c r="Y32" s="97">
        <v>39829</v>
      </c>
      <c r="Z32" s="98">
        <v>3.4548</v>
      </c>
      <c r="AB32" s="82">
        <v>39463</v>
      </c>
      <c r="AC32" s="83">
        <v>3.1413</v>
      </c>
      <c r="AE32" s="88">
        <v>39098</v>
      </c>
      <c r="AF32" s="83">
        <v>3.0805</v>
      </c>
      <c r="AH32" s="82">
        <v>38733</v>
      </c>
      <c r="AI32" s="89">
        <v>3.0363</v>
      </c>
      <c r="AK32" s="82">
        <v>38369</v>
      </c>
      <c r="AL32" s="83">
        <v>2.9332</v>
      </c>
      <c r="AN32" s="88">
        <v>38002</v>
      </c>
      <c r="AO32" s="83">
        <v>2.8722</v>
      </c>
      <c r="AQ32" s="82">
        <v>37637</v>
      </c>
      <c r="AR32" s="83">
        <v>3.2438</v>
      </c>
      <c r="AT32" s="82">
        <v>37333</v>
      </c>
      <c r="AU32" s="83">
        <v>2.3175</v>
      </c>
    </row>
    <row r="33" spans="1:47" ht="15">
      <c r="A33" s="97">
        <v>42752</v>
      </c>
      <c r="B33" s="98">
        <v>15.8827</v>
      </c>
      <c r="D33" s="97">
        <v>42388</v>
      </c>
      <c r="E33" s="98">
        <v>13.4867</v>
      </c>
      <c r="G33" s="97">
        <v>42023</v>
      </c>
      <c r="H33" s="98">
        <v>8.604</v>
      </c>
      <c r="J33" s="97">
        <v>41656</v>
      </c>
      <c r="K33" s="98">
        <v>6.8055</v>
      </c>
      <c r="M33" s="97">
        <v>41291</v>
      </c>
      <c r="N33" s="98">
        <v>4.9495</v>
      </c>
      <c r="P33" s="97">
        <v>40926</v>
      </c>
      <c r="Q33" s="98">
        <v>4.3188</v>
      </c>
      <c r="S33" s="97">
        <v>40561</v>
      </c>
      <c r="T33" s="98">
        <v>3.9803</v>
      </c>
      <c r="V33" s="97">
        <v>40197</v>
      </c>
      <c r="W33" s="98">
        <v>3.8008</v>
      </c>
      <c r="Y33" s="97">
        <v>39832</v>
      </c>
      <c r="Z33" s="98">
        <v>3.4572</v>
      </c>
      <c r="AB33" s="82">
        <v>39464</v>
      </c>
      <c r="AC33" s="83">
        <v>3.148</v>
      </c>
      <c r="AE33" s="88">
        <v>39099</v>
      </c>
      <c r="AF33" s="83">
        <v>3.0782</v>
      </c>
      <c r="AH33" s="82">
        <v>38734</v>
      </c>
      <c r="AI33" s="89">
        <v>3.039</v>
      </c>
      <c r="AK33" s="82">
        <v>38370</v>
      </c>
      <c r="AL33" s="83">
        <v>2.9375</v>
      </c>
      <c r="AN33" s="88">
        <v>38005</v>
      </c>
      <c r="AO33" s="83">
        <v>2.8882</v>
      </c>
      <c r="AQ33" s="82">
        <v>37638</v>
      </c>
      <c r="AR33" s="83">
        <v>3.244</v>
      </c>
      <c r="AT33" s="82">
        <v>37334</v>
      </c>
      <c r="AU33" s="83">
        <v>2.3783</v>
      </c>
    </row>
    <row r="34" spans="1:47" ht="15">
      <c r="A34" s="97">
        <v>42753</v>
      </c>
      <c r="B34" s="98">
        <v>15.9517</v>
      </c>
      <c r="D34" s="97">
        <v>42389</v>
      </c>
      <c r="E34" s="98">
        <v>13.4467</v>
      </c>
      <c r="G34" s="97">
        <v>42024</v>
      </c>
      <c r="H34" s="98">
        <v>8.6082</v>
      </c>
      <c r="J34" s="97">
        <v>41659</v>
      </c>
      <c r="K34" s="98">
        <v>6.8295</v>
      </c>
      <c r="M34" s="97">
        <v>41292</v>
      </c>
      <c r="N34" s="98">
        <v>4.95</v>
      </c>
      <c r="P34" s="97">
        <v>40927</v>
      </c>
      <c r="Q34" s="98">
        <v>4.3207</v>
      </c>
      <c r="S34" s="97">
        <v>40562</v>
      </c>
      <c r="T34" s="98">
        <v>3.9828</v>
      </c>
      <c r="V34" s="97">
        <v>40198</v>
      </c>
      <c r="W34" s="98">
        <v>3.8013</v>
      </c>
      <c r="Y34" s="97">
        <v>39833</v>
      </c>
      <c r="Z34" s="98">
        <v>3.4585</v>
      </c>
      <c r="AB34" s="82">
        <v>39465</v>
      </c>
      <c r="AC34" s="83">
        <v>3.1525</v>
      </c>
      <c r="AE34" s="88">
        <v>39100</v>
      </c>
      <c r="AF34" s="83">
        <v>3.0793</v>
      </c>
      <c r="AH34" s="82">
        <v>38735</v>
      </c>
      <c r="AI34" s="89">
        <v>3.0477</v>
      </c>
      <c r="AK34" s="82">
        <v>38371</v>
      </c>
      <c r="AL34" s="83">
        <v>2.9365</v>
      </c>
      <c r="AN34" s="88">
        <v>38006</v>
      </c>
      <c r="AO34" s="83">
        <v>2.8858</v>
      </c>
      <c r="AQ34" s="82">
        <v>37641</v>
      </c>
      <c r="AR34" s="83">
        <v>3.1933</v>
      </c>
      <c r="AT34" s="82">
        <v>37335</v>
      </c>
      <c r="AU34" s="83">
        <v>2.432</v>
      </c>
    </row>
    <row r="35" spans="1:47" ht="15">
      <c r="A35" s="97">
        <v>42754</v>
      </c>
      <c r="B35" s="98">
        <v>15.9783</v>
      </c>
      <c r="D35" s="97">
        <v>42390</v>
      </c>
      <c r="E35" s="98">
        <v>13.5533</v>
      </c>
      <c r="G35" s="97">
        <v>42025</v>
      </c>
      <c r="H35" s="98">
        <v>8.612</v>
      </c>
      <c r="J35" s="97">
        <v>41660</v>
      </c>
      <c r="K35" s="98">
        <v>6.8763</v>
      </c>
      <c r="M35" s="97">
        <v>41295</v>
      </c>
      <c r="N35" s="98">
        <v>4.9563</v>
      </c>
      <c r="P35" s="97">
        <v>40928</v>
      </c>
      <c r="Q35" s="98">
        <v>4.3222</v>
      </c>
      <c r="S35" s="97">
        <v>40563</v>
      </c>
      <c r="T35" s="98">
        <v>3.9823</v>
      </c>
      <c r="V35" s="97">
        <v>40199</v>
      </c>
      <c r="W35" s="98">
        <v>3.8062</v>
      </c>
      <c r="Y35" s="97">
        <v>39834</v>
      </c>
      <c r="Z35" s="98">
        <v>3.4653</v>
      </c>
      <c r="AB35" s="82">
        <v>39468</v>
      </c>
      <c r="AC35" s="83">
        <v>3.1575</v>
      </c>
      <c r="AE35" s="88">
        <v>39101</v>
      </c>
      <c r="AF35" s="83">
        <v>3.0845</v>
      </c>
      <c r="AH35" s="82">
        <v>38736</v>
      </c>
      <c r="AI35" s="89">
        <v>3.0465</v>
      </c>
      <c r="AK35" s="82">
        <v>38372</v>
      </c>
      <c r="AL35" s="83">
        <v>2.9443</v>
      </c>
      <c r="AN35" s="88">
        <v>38007</v>
      </c>
      <c r="AO35" s="83">
        <v>2.8932</v>
      </c>
      <c r="AQ35" s="82">
        <v>37642</v>
      </c>
      <c r="AR35" s="83">
        <v>3.1328</v>
      </c>
      <c r="AT35" s="82">
        <v>37336</v>
      </c>
      <c r="AU35" s="83">
        <v>2.3883</v>
      </c>
    </row>
    <row r="36" spans="1:47" ht="15">
      <c r="A36" s="97">
        <v>42755</v>
      </c>
      <c r="B36" s="98">
        <v>15.8567</v>
      </c>
      <c r="D36" s="97">
        <v>42391</v>
      </c>
      <c r="E36" s="98">
        <v>13.715</v>
      </c>
      <c r="G36" s="97">
        <v>42026</v>
      </c>
      <c r="H36" s="98">
        <v>8.6205</v>
      </c>
      <c r="J36" s="97">
        <v>41661</v>
      </c>
      <c r="K36" s="98">
        <v>6.912</v>
      </c>
      <c r="M36" s="97">
        <v>41296</v>
      </c>
      <c r="N36" s="98">
        <v>4.9588</v>
      </c>
      <c r="P36" s="97">
        <v>40931</v>
      </c>
      <c r="Q36" s="98">
        <v>4.3257</v>
      </c>
      <c r="S36" s="97">
        <v>40564</v>
      </c>
      <c r="T36" s="98">
        <v>3.9832</v>
      </c>
      <c r="V36" s="97">
        <v>40200</v>
      </c>
      <c r="W36" s="98">
        <v>3.811</v>
      </c>
      <c r="Y36" s="97">
        <v>39835</v>
      </c>
      <c r="Z36" s="98">
        <v>3.4735</v>
      </c>
      <c r="AB36" s="82">
        <v>39469</v>
      </c>
      <c r="AC36" s="83">
        <v>3.1568</v>
      </c>
      <c r="AE36" s="88">
        <v>39104</v>
      </c>
      <c r="AF36" s="83">
        <v>3.0883</v>
      </c>
      <c r="AH36" s="82">
        <v>38737</v>
      </c>
      <c r="AI36" s="89">
        <v>3.037</v>
      </c>
      <c r="AK36" s="82">
        <v>38373</v>
      </c>
      <c r="AL36" s="83">
        <v>2.9432</v>
      </c>
      <c r="AN36" s="88">
        <v>38008</v>
      </c>
      <c r="AO36" s="83">
        <v>2.9112</v>
      </c>
      <c r="AQ36" s="82">
        <v>37643</v>
      </c>
      <c r="AR36" s="83">
        <v>3.0633</v>
      </c>
      <c r="AT36" s="82">
        <v>37337</v>
      </c>
      <c r="AU36" s="83">
        <v>2.5683</v>
      </c>
    </row>
    <row r="37" spans="1:47" ht="15">
      <c r="A37" s="97">
        <v>42758</v>
      </c>
      <c r="B37" s="98">
        <v>15.9218</v>
      </c>
      <c r="D37" s="97">
        <v>42394</v>
      </c>
      <c r="E37" s="98">
        <v>13.7832</v>
      </c>
      <c r="G37" s="97">
        <v>42027</v>
      </c>
      <c r="H37" s="98">
        <v>8.626</v>
      </c>
      <c r="J37" s="97">
        <v>41662</v>
      </c>
      <c r="K37" s="98">
        <v>7.5272</v>
      </c>
      <c r="M37" s="97">
        <v>41297</v>
      </c>
      <c r="N37" s="98">
        <v>4.9608</v>
      </c>
      <c r="P37" s="97">
        <v>40932</v>
      </c>
      <c r="Q37" s="98">
        <v>4.3312</v>
      </c>
      <c r="S37" s="97">
        <v>40567</v>
      </c>
      <c r="T37" s="98">
        <v>3.9845</v>
      </c>
      <c r="V37" s="97">
        <v>40203</v>
      </c>
      <c r="W37" s="98">
        <v>3.8059</v>
      </c>
      <c r="Y37" s="97">
        <v>39836</v>
      </c>
      <c r="Z37" s="98">
        <v>3.478</v>
      </c>
      <c r="AB37" s="82">
        <v>39470</v>
      </c>
      <c r="AC37" s="83">
        <v>3.157</v>
      </c>
      <c r="AE37" s="88">
        <v>39105</v>
      </c>
      <c r="AF37" s="83">
        <v>3.0972</v>
      </c>
      <c r="AH37" s="82">
        <v>38740</v>
      </c>
      <c r="AI37" s="89">
        <v>3.0357</v>
      </c>
      <c r="AK37" s="82">
        <v>38376</v>
      </c>
      <c r="AL37" s="83">
        <v>2.9392</v>
      </c>
      <c r="AN37" s="88">
        <v>38009</v>
      </c>
      <c r="AO37" s="83">
        <v>2.8952</v>
      </c>
      <c r="AQ37" s="82">
        <v>37644</v>
      </c>
      <c r="AR37" s="83">
        <v>3.12</v>
      </c>
      <c r="AT37" s="82">
        <v>37340</v>
      </c>
      <c r="AU37" s="83">
        <v>3.205</v>
      </c>
    </row>
    <row r="38" spans="1:47" ht="15">
      <c r="A38" s="97">
        <v>42759</v>
      </c>
      <c r="B38" s="98">
        <v>15.9558</v>
      </c>
      <c r="D38" s="97">
        <v>42395</v>
      </c>
      <c r="E38" s="98">
        <v>13.8378</v>
      </c>
      <c r="G38" s="97">
        <v>42030</v>
      </c>
      <c r="H38" s="98">
        <v>8.6287</v>
      </c>
      <c r="J38" s="97">
        <v>41663</v>
      </c>
      <c r="K38" s="98">
        <v>8.0183</v>
      </c>
      <c r="M38" s="97">
        <v>41298</v>
      </c>
      <c r="N38" s="98">
        <v>4.9625</v>
      </c>
      <c r="P38" s="97">
        <v>40933</v>
      </c>
      <c r="Q38" s="98">
        <v>4.3365</v>
      </c>
      <c r="S38" s="97">
        <v>40568</v>
      </c>
      <c r="T38" s="98">
        <v>3.9872</v>
      </c>
      <c r="V38" s="97">
        <v>40204</v>
      </c>
      <c r="W38" s="98">
        <v>3.8098</v>
      </c>
      <c r="Y38" s="97">
        <v>39839</v>
      </c>
      <c r="Z38" s="98">
        <v>3.4842</v>
      </c>
      <c r="AB38" s="82">
        <v>39471</v>
      </c>
      <c r="AC38" s="83">
        <v>3.1538</v>
      </c>
      <c r="AE38" s="88">
        <v>39106</v>
      </c>
      <c r="AF38" s="83">
        <v>3.0975</v>
      </c>
      <c r="AH38" s="82">
        <v>38741</v>
      </c>
      <c r="AI38" s="89">
        <v>3.0357</v>
      </c>
      <c r="AK38" s="82">
        <v>38377</v>
      </c>
      <c r="AL38" s="83">
        <v>2.9258</v>
      </c>
      <c r="AN38" s="88">
        <v>38012</v>
      </c>
      <c r="AO38" s="83">
        <v>2.909</v>
      </c>
      <c r="AQ38" s="82">
        <v>37645</v>
      </c>
      <c r="AR38" s="83">
        <v>3.1733</v>
      </c>
      <c r="AT38" s="82">
        <v>37341</v>
      </c>
      <c r="AU38" s="83">
        <v>2.9917</v>
      </c>
    </row>
    <row r="39" spans="1:47" ht="15.75" thickBot="1">
      <c r="A39" s="97">
        <v>42760</v>
      </c>
      <c r="B39" s="98">
        <v>15.9312</v>
      </c>
      <c r="D39" s="97">
        <v>42396</v>
      </c>
      <c r="E39" s="98">
        <v>13.8912</v>
      </c>
      <c r="G39" s="97">
        <v>42031</v>
      </c>
      <c r="H39" s="98">
        <v>8.6288</v>
      </c>
      <c r="J39" s="97">
        <v>41666</v>
      </c>
      <c r="K39" s="98">
        <v>8.0058</v>
      </c>
      <c r="M39" s="97">
        <v>41299</v>
      </c>
      <c r="N39" s="98">
        <v>4.964</v>
      </c>
      <c r="P39" s="97">
        <v>40934</v>
      </c>
      <c r="Q39" s="98">
        <v>4.3383</v>
      </c>
      <c r="S39" s="97">
        <v>40569</v>
      </c>
      <c r="T39" s="98">
        <v>3.9888</v>
      </c>
      <c r="V39" s="97">
        <v>40205</v>
      </c>
      <c r="W39" s="98">
        <v>3.817</v>
      </c>
      <c r="Y39" s="97">
        <v>39840</v>
      </c>
      <c r="Z39" s="98">
        <v>3.4823</v>
      </c>
      <c r="AB39" s="82">
        <v>39472</v>
      </c>
      <c r="AC39" s="83">
        <v>3.1465</v>
      </c>
      <c r="AE39" s="88">
        <v>39107</v>
      </c>
      <c r="AF39" s="83">
        <v>3.0948</v>
      </c>
      <c r="AH39" s="82">
        <v>38742</v>
      </c>
      <c r="AI39" s="89">
        <v>3.0415</v>
      </c>
      <c r="AK39" s="82">
        <v>38378</v>
      </c>
      <c r="AL39" s="83">
        <v>2.9233</v>
      </c>
      <c r="AN39" s="88">
        <v>38013</v>
      </c>
      <c r="AO39" s="83">
        <v>2.905</v>
      </c>
      <c r="AQ39" s="82">
        <v>37648</v>
      </c>
      <c r="AR39" s="83">
        <v>3.2592</v>
      </c>
      <c r="AT39" s="84">
        <v>37342</v>
      </c>
      <c r="AU39" s="85">
        <v>2.8517</v>
      </c>
    </row>
    <row r="40" spans="1:47" ht="15">
      <c r="A40" s="97">
        <v>42761</v>
      </c>
      <c r="B40" s="98">
        <v>15.9448</v>
      </c>
      <c r="D40" s="97">
        <v>42397</v>
      </c>
      <c r="E40" s="98">
        <v>13.8892</v>
      </c>
      <c r="G40" s="97">
        <v>42032</v>
      </c>
      <c r="H40" s="98">
        <v>8.6313</v>
      </c>
      <c r="J40" s="97">
        <v>41667</v>
      </c>
      <c r="K40" s="98">
        <v>8.0173</v>
      </c>
      <c r="M40" s="97">
        <v>41302</v>
      </c>
      <c r="N40" s="98">
        <v>4.9702</v>
      </c>
      <c r="P40" s="97">
        <v>40935</v>
      </c>
      <c r="Q40" s="98">
        <v>4.3367</v>
      </c>
      <c r="S40" s="97">
        <v>40570</v>
      </c>
      <c r="T40" s="98">
        <v>3.9913</v>
      </c>
      <c r="V40" s="97">
        <v>40206</v>
      </c>
      <c r="W40" s="98">
        <v>3.8173</v>
      </c>
      <c r="Y40" s="97">
        <v>39841</v>
      </c>
      <c r="Z40" s="98">
        <v>3.4855</v>
      </c>
      <c r="AB40" s="82">
        <v>39475</v>
      </c>
      <c r="AC40" s="83">
        <v>3.1507</v>
      </c>
      <c r="AE40" s="88">
        <v>39108</v>
      </c>
      <c r="AF40" s="83">
        <v>3.1032</v>
      </c>
      <c r="AH40" s="82">
        <v>38743</v>
      </c>
      <c r="AI40" s="89">
        <v>3.0532</v>
      </c>
      <c r="AK40" s="82">
        <v>38379</v>
      </c>
      <c r="AL40" s="83">
        <v>2.9258</v>
      </c>
      <c r="AN40" s="88">
        <v>38014</v>
      </c>
      <c r="AO40" s="83">
        <v>2.9175</v>
      </c>
      <c r="AQ40" s="82">
        <v>37649</v>
      </c>
      <c r="AR40" s="83">
        <v>3.3433</v>
      </c>
      <c r="AT40" s="80">
        <v>37348</v>
      </c>
      <c r="AU40" s="81">
        <v>2.8875</v>
      </c>
    </row>
    <row r="41" spans="1:47" ht="15">
      <c r="A41" s="97">
        <v>42762</v>
      </c>
      <c r="B41" s="98">
        <v>15.8908</v>
      </c>
      <c r="D41" s="97">
        <v>42398</v>
      </c>
      <c r="E41" s="98">
        <v>13.904</v>
      </c>
      <c r="G41" s="97">
        <v>42033</v>
      </c>
      <c r="H41" s="98">
        <v>8.633</v>
      </c>
      <c r="J41" s="97">
        <v>41668</v>
      </c>
      <c r="K41" s="98">
        <v>8.015</v>
      </c>
      <c r="M41" s="97">
        <v>41303</v>
      </c>
      <c r="N41" s="98">
        <v>4.974</v>
      </c>
      <c r="P41" s="97">
        <v>40938</v>
      </c>
      <c r="Q41" s="98">
        <v>4.3345</v>
      </c>
      <c r="S41" s="97">
        <v>40571</v>
      </c>
      <c r="T41" s="98">
        <v>3.998</v>
      </c>
      <c r="V41" s="97">
        <v>40207</v>
      </c>
      <c r="W41" s="98">
        <v>3.823</v>
      </c>
      <c r="Y41" s="97">
        <v>39842</v>
      </c>
      <c r="Z41" s="98">
        <v>3.4875</v>
      </c>
      <c r="AB41" s="82">
        <v>39476</v>
      </c>
      <c r="AC41" s="83">
        <v>3.1473</v>
      </c>
      <c r="AE41" s="88">
        <v>39111</v>
      </c>
      <c r="AF41" s="83">
        <v>3.1068</v>
      </c>
      <c r="AH41" s="82">
        <v>38744</v>
      </c>
      <c r="AI41" s="89">
        <v>3.0535</v>
      </c>
      <c r="AK41" s="82">
        <v>38380</v>
      </c>
      <c r="AL41" s="83">
        <v>2.926</v>
      </c>
      <c r="AN41" s="88">
        <v>38015</v>
      </c>
      <c r="AO41" s="83">
        <v>2.9428</v>
      </c>
      <c r="AQ41" s="82">
        <v>37650</v>
      </c>
      <c r="AR41" s="83">
        <v>3.335</v>
      </c>
      <c r="AT41" s="82">
        <v>37349</v>
      </c>
      <c r="AU41" s="83">
        <v>2.9033</v>
      </c>
    </row>
    <row r="42" spans="1:47" ht="15.75" thickBot="1">
      <c r="A42" s="97">
        <v>42765</v>
      </c>
      <c r="B42" s="98">
        <v>15.935</v>
      </c>
      <c r="D42" s="97">
        <v>42401</v>
      </c>
      <c r="E42" s="98">
        <v>14.0883</v>
      </c>
      <c r="G42" s="97">
        <v>42034</v>
      </c>
      <c r="H42" s="98">
        <v>8.6395</v>
      </c>
      <c r="J42" s="97">
        <v>41669</v>
      </c>
      <c r="K42" s="98">
        <v>8.0225</v>
      </c>
      <c r="M42" s="100">
        <v>41304</v>
      </c>
      <c r="N42" s="101">
        <v>4.9768</v>
      </c>
      <c r="P42" s="97">
        <v>40939</v>
      </c>
      <c r="Q42" s="98">
        <v>4.3362</v>
      </c>
      <c r="S42" s="97">
        <v>40574</v>
      </c>
      <c r="T42" s="98">
        <v>4.0008</v>
      </c>
      <c r="V42" s="97">
        <v>40210</v>
      </c>
      <c r="W42" s="98">
        <v>3.8407</v>
      </c>
      <c r="Y42" s="97">
        <v>39843</v>
      </c>
      <c r="Z42" s="98">
        <v>3.4875</v>
      </c>
      <c r="AB42" s="82">
        <v>39477</v>
      </c>
      <c r="AC42" s="83">
        <v>3.153</v>
      </c>
      <c r="AE42" s="88">
        <v>39112</v>
      </c>
      <c r="AF42" s="83">
        <v>3.1062</v>
      </c>
      <c r="AH42" s="82">
        <v>38747</v>
      </c>
      <c r="AI42" s="89">
        <v>3.0568</v>
      </c>
      <c r="AK42" s="86">
        <v>38383</v>
      </c>
      <c r="AL42" s="87">
        <v>2.9253</v>
      </c>
      <c r="AN42" s="86">
        <v>38016</v>
      </c>
      <c r="AO42" s="87">
        <v>2.9327</v>
      </c>
      <c r="AQ42" s="82">
        <v>37651</v>
      </c>
      <c r="AR42" s="83">
        <v>3.24</v>
      </c>
      <c r="AT42" s="82">
        <v>37350</v>
      </c>
      <c r="AU42" s="83">
        <v>2.8</v>
      </c>
    </row>
    <row r="43" spans="1:47" ht="15.75" thickBot="1">
      <c r="A43" s="97">
        <v>42766</v>
      </c>
      <c r="B43" s="98">
        <v>15.9117</v>
      </c>
      <c r="D43" s="97">
        <v>42402</v>
      </c>
      <c r="E43" s="98">
        <v>14.1367</v>
      </c>
      <c r="G43" s="97">
        <v>42037</v>
      </c>
      <c r="H43" s="98">
        <v>8.6488</v>
      </c>
      <c r="J43" s="104">
        <v>41670</v>
      </c>
      <c r="K43" s="99">
        <v>8.0182</v>
      </c>
      <c r="M43" s="102">
        <v>41306</v>
      </c>
      <c r="N43" s="103">
        <v>4.9828</v>
      </c>
      <c r="P43" s="97">
        <v>40940</v>
      </c>
      <c r="Q43" s="98">
        <v>4.3357</v>
      </c>
      <c r="S43" s="97">
        <v>40575</v>
      </c>
      <c r="T43" s="98">
        <v>4.0088</v>
      </c>
      <c r="V43" s="97">
        <v>40211</v>
      </c>
      <c r="W43" s="98">
        <v>3.831</v>
      </c>
      <c r="Y43" s="97">
        <v>39846</v>
      </c>
      <c r="Z43" s="98">
        <v>3.4888</v>
      </c>
      <c r="AB43" s="82">
        <v>39478</v>
      </c>
      <c r="AC43" s="83">
        <v>3.1557</v>
      </c>
      <c r="AE43" s="94">
        <v>39113</v>
      </c>
      <c r="AF43" s="87">
        <v>3.1063</v>
      </c>
      <c r="AH43" s="84">
        <v>38748</v>
      </c>
      <c r="AI43" s="91">
        <v>3.0637</v>
      </c>
      <c r="AK43" s="80">
        <v>38384</v>
      </c>
      <c r="AL43" s="81">
        <v>2.9202</v>
      </c>
      <c r="AN43" s="88">
        <v>38019</v>
      </c>
      <c r="AO43" s="89">
        <v>2.939</v>
      </c>
      <c r="AQ43" s="84">
        <v>37652</v>
      </c>
      <c r="AR43" s="85">
        <v>3.1817</v>
      </c>
      <c r="AT43" s="82">
        <v>37351</v>
      </c>
      <c r="AU43" s="83">
        <v>2.6733</v>
      </c>
    </row>
    <row r="44" spans="1:47" ht="15">
      <c r="A44" s="97">
        <v>42767</v>
      </c>
      <c r="B44" s="98">
        <v>15.835</v>
      </c>
      <c r="D44" s="97">
        <v>42403</v>
      </c>
      <c r="E44" s="98">
        <v>14.1433</v>
      </c>
      <c r="G44" s="97">
        <v>42038</v>
      </c>
      <c r="H44" s="98">
        <v>8.6603</v>
      </c>
      <c r="J44" s="97">
        <v>41673</v>
      </c>
      <c r="K44" s="98">
        <v>8.0178</v>
      </c>
      <c r="M44" s="97">
        <v>41309</v>
      </c>
      <c r="N44" s="98">
        <v>4.9825</v>
      </c>
      <c r="P44" s="97">
        <v>40941</v>
      </c>
      <c r="Q44" s="98">
        <v>4.3347</v>
      </c>
      <c r="S44" s="97">
        <v>40576</v>
      </c>
      <c r="T44" s="98">
        <v>4.0107</v>
      </c>
      <c r="V44" s="97">
        <v>40212</v>
      </c>
      <c r="W44" s="98">
        <v>3.8332</v>
      </c>
      <c r="Y44" s="97">
        <v>39847</v>
      </c>
      <c r="Z44" s="98">
        <v>3.496</v>
      </c>
      <c r="AB44" s="82">
        <v>39479</v>
      </c>
      <c r="AC44" s="83">
        <v>3.1527</v>
      </c>
      <c r="AE44" s="80">
        <v>39114</v>
      </c>
      <c r="AF44" s="81">
        <v>3.104</v>
      </c>
      <c r="AH44" s="80">
        <v>38749</v>
      </c>
      <c r="AI44" s="81">
        <v>3.0625</v>
      </c>
      <c r="AK44" s="82">
        <v>38385</v>
      </c>
      <c r="AL44" s="83">
        <v>2.9243</v>
      </c>
      <c r="AN44" s="88">
        <v>38020</v>
      </c>
      <c r="AO44" s="83">
        <v>2.9252</v>
      </c>
      <c r="AQ44" s="80">
        <v>37655</v>
      </c>
      <c r="AR44" s="81">
        <v>3.1983</v>
      </c>
      <c r="AT44" s="82">
        <v>37354</v>
      </c>
      <c r="AU44" s="83">
        <v>2.7042</v>
      </c>
    </row>
    <row r="45" spans="1:47" ht="15">
      <c r="A45" s="97">
        <v>42768</v>
      </c>
      <c r="B45" s="98">
        <v>15.7235</v>
      </c>
      <c r="D45" s="97">
        <v>42404</v>
      </c>
      <c r="E45" s="98">
        <v>14.1862</v>
      </c>
      <c r="G45" s="97">
        <v>42039</v>
      </c>
      <c r="H45" s="98">
        <v>8.6623</v>
      </c>
      <c r="J45" s="97">
        <v>41674</v>
      </c>
      <c r="K45" s="98">
        <v>8.0118</v>
      </c>
      <c r="M45" s="97">
        <v>41310</v>
      </c>
      <c r="N45" s="98">
        <v>4.9833</v>
      </c>
      <c r="P45" s="97">
        <v>40942</v>
      </c>
      <c r="Q45" s="98">
        <v>4.3337</v>
      </c>
      <c r="S45" s="97">
        <v>40577</v>
      </c>
      <c r="T45" s="98">
        <v>4.0143</v>
      </c>
      <c r="V45" s="97">
        <v>40213</v>
      </c>
      <c r="W45" s="98">
        <v>3.841</v>
      </c>
      <c r="Y45" s="97">
        <v>39848</v>
      </c>
      <c r="Z45" s="98">
        <v>3.4957</v>
      </c>
      <c r="AB45" s="82">
        <v>39482</v>
      </c>
      <c r="AC45" s="83">
        <v>3.1527</v>
      </c>
      <c r="AE45" s="88">
        <v>39115</v>
      </c>
      <c r="AF45" s="83">
        <v>3.0988</v>
      </c>
      <c r="AH45" s="82">
        <v>38750</v>
      </c>
      <c r="AI45" s="89">
        <v>3.0678</v>
      </c>
      <c r="AK45" s="82">
        <v>38386</v>
      </c>
      <c r="AL45" s="83">
        <v>2.9213</v>
      </c>
      <c r="AN45" s="88">
        <v>38021</v>
      </c>
      <c r="AO45" s="83">
        <v>2.9337</v>
      </c>
      <c r="AQ45" s="82">
        <v>37656</v>
      </c>
      <c r="AR45" s="83">
        <v>3.1567</v>
      </c>
      <c r="AT45" s="82">
        <v>37355</v>
      </c>
      <c r="AU45" s="83">
        <v>2.7467</v>
      </c>
    </row>
    <row r="46" spans="1:47" ht="15">
      <c r="A46" s="97">
        <v>42769</v>
      </c>
      <c r="B46" s="98">
        <v>15.6542</v>
      </c>
      <c r="D46" s="97">
        <v>42405</v>
      </c>
      <c r="E46" s="98">
        <v>14.3142</v>
      </c>
      <c r="G46" s="97">
        <v>42040</v>
      </c>
      <c r="H46" s="98">
        <v>8.6625</v>
      </c>
      <c r="J46" s="97">
        <v>41675</v>
      </c>
      <c r="K46" s="98">
        <v>7.9667</v>
      </c>
      <c r="M46" s="97">
        <v>41311</v>
      </c>
      <c r="N46" s="98">
        <v>4.9855</v>
      </c>
      <c r="P46" s="97">
        <v>40945</v>
      </c>
      <c r="Q46" s="98">
        <v>4.3342</v>
      </c>
      <c r="S46" s="97">
        <v>40578</v>
      </c>
      <c r="T46" s="98">
        <v>4.0172</v>
      </c>
      <c r="V46" s="97">
        <v>40214</v>
      </c>
      <c r="W46" s="98">
        <v>3.8447</v>
      </c>
      <c r="Y46" s="97">
        <v>39849</v>
      </c>
      <c r="Z46" s="98">
        <v>3.487</v>
      </c>
      <c r="AB46" s="82">
        <v>39483</v>
      </c>
      <c r="AC46" s="83">
        <v>3.1588</v>
      </c>
      <c r="AE46" s="88">
        <v>39118</v>
      </c>
      <c r="AF46" s="83">
        <v>3.1002</v>
      </c>
      <c r="AH46" s="82">
        <v>38751</v>
      </c>
      <c r="AI46" s="89">
        <v>3.0663</v>
      </c>
      <c r="AK46" s="82">
        <v>38387</v>
      </c>
      <c r="AL46" s="83">
        <v>2.9177</v>
      </c>
      <c r="AN46" s="88">
        <v>38022</v>
      </c>
      <c r="AO46" s="83">
        <v>2.96</v>
      </c>
      <c r="AQ46" s="82">
        <v>37657</v>
      </c>
      <c r="AR46" s="83">
        <v>3.1533</v>
      </c>
      <c r="AT46" s="82">
        <v>37356</v>
      </c>
      <c r="AU46" s="83">
        <v>2.7708</v>
      </c>
    </row>
    <row r="47" spans="1:47" ht="15">
      <c r="A47" s="97">
        <v>42772</v>
      </c>
      <c r="B47" s="98">
        <v>15.6175</v>
      </c>
      <c r="D47" s="97">
        <v>42410</v>
      </c>
      <c r="E47" s="98">
        <v>14.4717</v>
      </c>
      <c r="G47" s="97">
        <v>42041</v>
      </c>
      <c r="H47" s="98">
        <v>8.6615</v>
      </c>
      <c r="J47" s="97">
        <v>41676</v>
      </c>
      <c r="K47" s="98">
        <v>7.905</v>
      </c>
      <c r="M47" s="97">
        <v>41312</v>
      </c>
      <c r="N47" s="98">
        <v>4.9913</v>
      </c>
      <c r="P47" s="97">
        <v>40946</v>
      </c>
      <c r="Q47" s="98">
        <v>4.3368</v>
      </c>
      <c r="S47" s="97">
        <v>40581</v>
      </c>
      <c r="T47" s="98">
        <v>4.0187</v>
      </c>
      <c r="V47" s="97">
        <v>40217</v>
      </c>
      <c r="W47" s="98">
        <v>3.8407</v>
      </c>
      <c r="Y47" s="97">
        <v>39850</v>
      </c>
      <c r="Z47" s="98">
        <v>3.486</v>
      </c>
      <c r="AB47" s="82">
        <v>39484</v>
      </c>
      <c r="AC47" s="83">
        <v>3.1682</v>
      </c>
      <c r="AE47" s="88">
        <v>39119</v>
      </c>
      <c r="AF47" s="83">
        <v>3.1033</v>
      </c>
      <c r="AH47" s="82">
        <v>38754</v>
      </c>
      <c r="AI47" s="89">
        <v>3.0643</v>
      </c>
      <c r="AK47" s="82">
        <v>38390</v>
      </c>
      <c r="AL47" s="83">
        <v>2.919</v>
      </c>
      <c r="AN47" s="88">
        <v>38023</v>
      </c>
      <c r="AO47" s="83">
        <v>2.9613</v>
      </c>
      <c r="AQ47" s="82">
        <v>37658</v>
      </c>
      <c r="AR47" s="83">
        <v>3.1458</v>
      </c>
      <c r="AT47" s="82">
        <v>37357</v>
      </c>
      <c r="AU47" s="83">
        <v>2.7883</v>
      </c>
    </row>
    <row r="48" spans="1:47" ht="15">
      <c r="A48" s="97">
        <v>42773</v>
      </c>
      <c r="B48" s="98">
        <v>15.7212</v>
      </c>
      <c r="D48" s="97">
        <v>42411</v>
      </c>
      <c r="E48" s="98">
        <v>14.5592</v>
      </c>
      <c r="G48" s="97">
        <v>42044</v>
      </c>
      <c r="H48" s="98">
        <v>8.6647</v>
      </c>
      <c r="J48" s="97">
        <v>41677</v>
      </c>
      <c r="K48" s="98">
        <v>7.8648</v>
      </c>
      <c r="M48" s="97">
        <v>41313</v>
      </c>
      <c r="N48" s="98">
        <v>4.9963</v>
      </c>
      <c r="P48" s="97">
        <v>40947</v>
      </c>
      <c r="Q48" s="98">
        <v>4.3398</v>
      </c>
      <c r="S48" s="97">
        <v>40582</v>
      </c>
      <c r="T48" s="98">
        <v>4.0192</v>
      </c>
      <c r="V48" s="97">
        <v>40218</v>
      </c>
      <c r="W48" s="98">
        <v>3.8427</v>
      </c>
      <c r="Y48" s="97">
        <v>39853</v>
      </c>
      <c r="Z48" s="98">
        <v>3.4877</v>
      </c>
      <c r="AB48" s="82">
        <v>39485</v>
      </c>
      <c r="AC48" s="83">
        <v>3.167</v>
      </c>
      <c r="AE48" s="88">
        <v>39120</v>
      </c>
      <c r="AF48" s="83">
        <v>3.1008</v>
      </c>
      <c r="AH48" s="82">
        <v>38755</v>
      </c>
      <c r="AI48" s="89">
        <v>3.0697</v>
      </c>
      <c r="AK48" s="82">
        <v>38391</v>
      </c>
      <c r="AL48" s="83">
        <v>2.915</v>
      </c>
      <c r="AN48" s="88">
        <v>38026</v>
      </c>
      <c r="AO48" s="83">
        <v>2.9445</v>
      </c>
      <c r="AQ48" s="82">
        <v>37659</v>
      </c>
      <c r="AR48" s="83">
        <v>3.1517</v>
      </c>
      <c r="AT48" s="82">
        <v>37358</v>
      </c>
      <c r="AU48" s="83">
        <v>2.8592</v>
      </c>
    </row>
    <row r="49" spans="1:47" ht="15">
      <c r="A49" s="97">
        <v>42774</v>
      </c>
      <c r="B49" s="98">
        <v>15.685</v>
      </c>
      <c r="D49" s="97">
        <v>42412</v>
      </c>
      <c r="E49" s="98">
        <v>14.7298</v>
      </c>
      <c r="G49" s="97">
        <v>42045</v>
      </c>
      <c r="H49" s="98">
        <v>8.6702</v>
      </c>
      <c r="J49" s="97">
        <v>41680</v>
      </c>
      <c r="K49" s="98">
        <v>7.8383</v>
      </c>
      <c r="M49" s="97">
        <v>41318</v>
      </c>
      <c r="N49" s="98">
        <v>5.002</v>
      </c>
      <c r="P49" s="97">
        <v>40948</v>
      </c>
      <c r="Q49" s="98">
        <v>4.3448</v>
      </c>
      <c r="S49" s="97">
        <v>40583</v>
      </c>
      <c r="T49" s="98">
        <v>4.0167</v>
      </c>
      <c r="V49" s="97">
        <v>40219</v>
      </c>
      <c r="W49" s="98">
        <v>3.8458</v>
      </c>
      <c r="Y49" s="97">
        <v>39854</v>
      </c>
      <c r="Z49" s="98">
        <v>3.488</v>
      </c>
      <c r="AB49" s="82">
        <v>39486</v>
      </c>
      <c r="AC49" s="83">
        <v>3.1695</v>
      </c>
      <c r="AE49" s="88">
        <v>39121</v>
      </c>
      <c r="AF49" s="83">
        <v>3.1045</v>
      </c>
      <c r="AH49" s="82">
        <v>38756</v>
      </c>
      <c r="AI49" s="89">
        <v>3.0757</v>
      </c>
      <c r="AK49" s="82">
        <v>38392</v>
      </c>
      <c r="AL49" s="83">
        <v>2.9087</v>
      </c>
      <c r="AN49" s="88">
        <v>38027</v>
      </c>
      <c r="AO49" s="83">
        <v>2.928</v>
      </c>
      <c r="AQ49" s="82">
        <v>37662</v>
      </c>
      <c r="AR49" s="83">
        <v>3.1458</v>
      </c>
      <c r="AT49" s="82">
        <v>37361</v>
      </c>
      <c r="AU49" s="83">
        <v>2.9233</v>
      </c>
    </row>
    <row r="50" spans="1:47" ht="15">
      <c r="A50" s="97">
        <v>42775</v>
      </c>
      <c r="B50" s="98">
        <v>15.6325</v>
      </c>
      <c r="D50" s="97">
        <v>42415</v>
      </c>
      <c r="E50" s="98">
        <v>14.7733</v>
      </c>
      <c r="G50" s="97">
        <v>42046</v>
      </c>
      <c r="H50" s="98">
        <v>8.6753</v>
      </c>
      <c r="J50" s="97">
        <v>41681</v>
      </c>
      <c r="K50" s="98">
        <v>7.8173</v>
      </c>
      <c r="M50" s="97">
        <v>41319</v>
      </c>
      <c r="N50" s="98">
        <v>5.0047</v>
      </c>
      <c r="P50" s="97">
        <v>40949</v>
      </c>
      <c r="Q50" s="98">
        <v>4.3463</v>
      </c>
      <c r="S50" s="97">
        <v>40584</v>
      </c>
      <c r="T50" s="98">
        <v>4.0183</v>
      </c>
      <c r="V50" s="97">
        <v>40220</v>
      </c>
      <c r="W50" s="98">
        <v>3.8502</v>
      </c>
      <c r="Y50" s="97">
        <v>39855</v>
      </c>
      <c r="Z50" s="98">
        <v>3.4868</v>
      </c>
      <c r="AB50" s="82">
        <v>39489</v>
      </c>
      <c r="AC50" s="83">
        <v>3.1677</v>
      </c>
      <c r="AE50" s="88">
        <v>39122</v>
      </c>
      <c r="AF50" s="83">
        <v>3.1045</v>
      </c>
      <c r="AH50" s="82">
        <v>38757</v>
      </c>
      <c r="AI50" s="89">
        <v>3.0673</v>
      </c>
      <c r="AK50" s="82">
        <v>38393</v>
      </c>
      <c r="AL50" s="83">
        <v>2.9087</v>
      </c>
      <c r="AN50" s="88">
        <v>38028</v>
      </c>
      <c r="AO50" s="83">
        <v>2.9428</v>
      </c>
      <c r="AQ50" s="82">
        <v>37663</v>
      </c>
      <c r="AR50" s="83">
        <v>3.1017</v>
      </c>
      <c r="AT50" s="82">
        <v>37362</v>
      </c>
      <c r="AU50" s="83">
        <v>2.8533</v>
      </c>
    </row>
    <row r="51" spans="1:47" ht="15">
      <c r="A51" s="97">
        <v>42776</v>
      </c>
      <c r="B51" s="98">
        <v>15.5483</v>
      </c>
      <c r="D51" s="97">
        <v>42416</v>
      </c>
      <c r="E51" s="98">
        <v>14.8498</v>
      </c>
      <c r="G51" s="97">
        <v>42047</v>
      </c>
      <c r="H51" s="98">
        <v>8.6788</v>
      </c>
      <c r="J51" s="97">
        <v>41682</v>
      </c>
      <c r="K51" s="98">
        <v>7.8165</v>
      </c>
      <c r="M51" s="97">
        <v>41320</v>
      </c>
      <c r="N51" s="98">
        <v>5.0088</v>
      </c>
      <c r="P51" s="97">
        <v>40952</v>
      </c>
      <c r="Q51" s="98">
        <v>4.3463</v>
      </c>
      <c r="S51" s="97">
        <v>40585</v>
      </c>
      <c r="T51" s="98">
        <v>4.022</v>
      </c>
      <c r="V51" s="97">
        <v>40221</v>
      </c>
      <c r="W51" s="98">
        <v>3.8537</v>
      </c>
      <c r="Y51" s="97">
        <v>39856</v>
      </c>
      <c r="Z51" s="98">
        <v>3.493</v>
      </c>
      <c r="AB51" s="82">
        <v>39490</v>
      </c>
      <c r="AC51" s="83">
        <v>3.1637</v>
      </c>
      <c r="AE51" s="88">
        <v>39125</v>
      </c>
      <c r="AF51" s="83">
        <v>3.1058</v>
      </c>
      <c r="AH51" s="82">
        <v>38758</v>
      </c>
      <c r="AI51" s="89">
        <v>3.0635</v>
      </c>
      <c r="AK51" s="82">
        <v>38394</v>
      </c>
      <c r="AL51" s="83">
        <v>2.9122</v>
      </c>
      <c r="AN51" s="88">
        <v>38029</v>
      </c>
      <c r="AO51" s="83">
        <v>2.9275</v>
      </c>
      <c r="AQ51" s="82">
        <v>37664</v>
      </c>
      <c r="AR51" s="83">
        <v>3.0848</v>
      </c>
      <c r="AT51" s="82">
        <v>37363</v>
      </c>
      <c r="AU51" s="83">
        <v>2.805</v>
      </c>
    </row>
    <row r="52" spans="1:47" ht="15">
      <c r="A52" s="97">
        <v>42779</v>
      </c>
      <c r="B52" s="98">
        <v>15.5262</v>
      </c>
      <c r="D52" s="97">
        <v>42417</v>
      </c>
      <c r="E52" s="98">
        <v>14.9142</v>
      </c>
      <c r="G52" s="97">
        <v>42048</v>
      </c>
      <c r="H52" s="98">
        <v>8.6825</v>
      </c>
      <c r="J52" s="97">
        <v>41683</v>
      </c>
      <c r="K52" s="98">
        <v>7.803</v>
      </c>
      <c r="M52" s="97">
        <v>41323</v>
      </c>
      <c r="N52" s="98">
        <v>5.0187</v>
      </c>
      <c r="P52" s="97">
        <v>40953</v>
      </c>
      <c r="Q52" s="98">
        <v>4.3473</v>
      </c>
      <c r="S52" s="97">
        <v>40588</v>
      </c>
      <c r="T52" s="98">
        <v>4.0235</v>
      </c>
      <c r="V52" s="97">
        <v>40224</v>
      </c>
      <c r="W52" s="98">
        <v>3.8577</v>
      </c>
      <c r="Y52" s="97">
        <v>39857</v>
      </c>
      <c r="Z52" s="98">
        <v>3.493</v>
      </c>
      <c r="AB52" s="82">
        <v>39491</v>
      </c>
      <c r="AC52" s="83">
        <v>3.1608</v>
      </c>
      <c r="AE52" s="88">
        <v>39126</v>
      </c>
      <c r="AF52" s="83">
        <v>3.1008</v>
      </c>
      <c r="AH52" s="82">
        <v>38761</v>
      </c>
      <c r="AI52" s="89">
        <v>3.0678</v>
      </c>
      <c r="AK52" s="82">
        <v>38397</v>
      </c>
      <c r="AL52" s="83">
        <v>2.906</v>
      </c>
      <c r="AN52" s="88">
        <v>38030</v>
      </c>
      <c r="AO52" s="83">
        <v>2.9173</v>
      </c>
      <c r="AQ52" s="82">
        <v>37665</v>
      </c>
      <c r="AR52" s="83">
        <v>3.1167</v>
      </c>
      <c r="AT52" s="82">
        <v>37364</v>
      </c>
      <c r="AU52" s="83">
        <v>2.9117</v>
      </c>
    </row>
    <row r="53" spans="1:47" ht="15">
      <c r="A53" s="97">
        <v>42780</v>
      </c>
      <c r="B53" s="98">
        <v>15.4845</v>
      </c>
      <c r="D53" s="97">
        <v>42418</v>
      </c>
      <c r="E53" s="98">
        <v>15.0333</v>
      </c>
      <c r="G53" s="97">
        <v>42053</v>
      </c>
      <c r="H53" s="98">
        <v>8.6898</v>
      </c>
      <c r="J53" s="97">
        <v>41684</v>
      </c>
      <c r="K53" s="98">
        <v>7.7803</v>
      </c>
      <c r="M53" s="97">
        <v>41324</v>
      </c>
      <c r="N53" s="98">
        <v>5.0215</v>
      </c>
      <c r="P53" s="97">
        <v>40954</v>
      </c>
      <c r="Q53" s="98">
        <v>4.3492</v>
      </c>
      <c r="S53" s="97">
        <v>40589</v>
      </c>
      <c r="T53" s="98">
        <v>4.0248</v>
      </c>
      <c r="V53" s="97">
        <v>40225</v>
      </c>
      <c r="W53" s="98">
        <v>3.8612</v>
      </c>
      <c r="Y53" s="97">
        <v>39860</v>
      </c>
      <c r="Z53" s="98">
        <v>3.4972</v>
      </c>
      <c r="AB53" s="82">
        <v>39492</v>
      </c>
      <c r="AC53" s="83">
        <v>3.1542</v>
      </c>
      <c r="AE53" s="88">
        <v>39127</v>
      </c>
      <c r="AF53" s="83">
        <v>3.0995</v>
      </c>
      <c r="AH53" s="82">
        <v>38762</v>
      </c>
      <c r="AI53" s="89">
        <v>3.0702</v>
      </c>
      <c r="AK53" s="82">
        <v>38398</v>
      </c>
      <c r="AL53" s="83">
        <v>2.9057</v>
      </c>
      <c r="AN53" s="88">
        <v>38033</v>
      </c>
      <c r="AO53" s="83">
        <v>2.9168</v>
      </c>
      <c r="AQ53" s="82">
        <v>37666</v>
      </c>
      <c r="AR53" s="83">
        <v>3.1908</v>
      </c>
      <c r="AT53" s="82">
        <v>37365</v>
      </c>
      <c r="AU53" s="83">
        <v>3.1167</v>
      </c>
    </row>
    <row r="54" spans="1:47" ht="15">
      <c r="A54" s="97">
        <v>42781</v>
      </c>
      <c r="B54" s="98">
        <v>15.4587</v>
      </c>
      <c r="D54" s="97">
        <v>42419</v>
      </c>
      <c r="E54" s="98">
        <v>15.0283</v>
      </c>
      <c r="G54" s="97">
        <v>42054</v>
      </c>
      <c r="H54" s="98">
        <v>8.6933</v>
      </c>
      <c r="J54" s="97">
        <v>41687</v>
      </c>
      <c r="K54" s="98">
        <v>7.7645</v>
      </c>
      <c r="M54" s="97">
        <v>41326</v>
      </c>
      <c r="N54" s="98">
        <v>5.0275</v>
      </c>
      <c r="P54" s="97">
        <v>40955</v>
      </c>
      <c r="Q54" s="98">
        <v>4.3522</v>
      </c>
      <c r="S54" s="97">
        <v>40590</v>
      </c>
      <c r="T54" s="98">
        <v>4.0245</v>
      </c>
      <c r="V54" s="97">
        <v>40226</v>
      </c>
      <c r="W54" s="98">
        <v>3.8557</v>
      </c>
      <c r="Y54" s="97">
        <v>39861</v>
      </c>
      <c r="Z54" s="98">
        <v>3.5002</v>
      </c>
      <c r="AB54" s="82">
        <v>39493</v>
      </c>
      <c r="AC54" s="83">
        <v>3.1537</v>
      </c>
      <c r="AE54" s="88">
        <v>39128</v>
      </c>
      <c r="AF54" s="83">
        <v>3.0975</v>
      </c>
      <c r="AH54" s="82">
        <v>38763</v>
      </c>
      <c r="AI54" s="89">
        <v>3.0698</v>
      </c>
      <c r="AK54" s="82">
        <v>38399</v>
      </c>
      <c r="AL54" s="83">
        <v>2.8973</v>
      </c>
      <c r="AN54" s="88">
        <v>38034</v>
      </c>
      <c r="AO54" s="83">
        <v>2.9165</v>
      </c>
      <c r="AQ54" s="82">
        <v>37669</v>
      </c>
      <c r="AR54" s="83">
        <v>3.1617</v>
      </c>
      <c r="AT54" s="82">
        <v>37375</v>
      </c>
      <c r="AU54" s="83">
        <v>3.0217</v>
      </c>
    </row>
    <row r="55" spans="1:47" ht="15.75" thickBot="1">
      <c r="A55" s="97">
        <v>42782</v>
      </c>
      <c r="B55" s="98">
        <v>15.3675</v>
      </c>
      <c r="D55" s="97">
        <v>42422</v>
      </c>
      <c r="E55" s="98">
        <v>15.09</v>
      </c>
      <c r="G55" s="97">
        <v>42055</v>
      </c>
      <c r="H55" s="98">
        <v>8.7008</v>
      </c>
      <c r="J55" s="97">
        <v>41688</v>
      </c>
      <c r="K55" s="98">
        <v>7.7635</v>
      </c>
      <c r="M55" s="97">
        <v>41327</v>
      </c>
      <c r="N55" s="98">
        <v>5.03</v>
      </c>
      <c r="P55" s="97">
        <v>40956</v>
      </c>
      <c r="Q55" s="98">
        <v>4.355</v>
      </c>
      <c r="S55" s="97">
        <v>40591</v>
      </c>
      <c r="T55" s="98">
        <v>4.024</v>
      </c>
      <c r="V55" s="97">
        <v>40227</v>
      </c>
      <c r="W55" s="98">
        <v>3.8582</v>
      </c>
      <c r="Y55" s="97">
        <v>39862</v>
      </c>
      <c r="Z55" s="98">
        <v>3.5077</v>
      </c>
      <c r="AB55" s="82">
        <v>39496</v>
      </c>
      <c r="AC55" s="83">
        <v>3.1535</v>
      </c>
      <c r="AE55" s="88">
        <v>39129</v>
      </c>
      <c r="AF55" s="83">
        <v>3.1035</v>
      </c>
      <c r="AH55" s="82">
        <v>38764</v>
      </c>
      <c r="AI55" s="89">
        <v>3.0675</v>
      </c>
      <c r="AK55" s="82">
        <v>38400</v>
      </c>
      <c r="AL55" s="83">
        <v>2.8893</v>
      </c>
      <c r="AN55" s="88">
        <v>38035</v>
      </c>
      <c r="AO55" s="83">
        <v>2.9342</v>
      </c>
      <c r="AQ55" s="82">
        <v>37670</v>
      </c>
      <c r="AR55" s="83">
        <v>3.1585</v>
      </c>
      <c r="AT55" s="86">
        <v>37376</v>
      </c>
      <c r="AU55" s="87">
        <v>2.9167</v>
      </c>
    </row>
    <row r="56" spans="1:47" ht="15">
      <c r="A56" s="97">
        <v>42783</v>
      </c>
      <c r="B56" s="98">
        <v>15.575</v>
      </c>
      <c r="D56" s="97">
        <v>42423</v>
      </c>
      <c r="E56" s="98">
        <v>15.42</v>
      </c>
      <c r="G56" s="97">
        <v>42058</v>
      </c>
      <c r="H56" s="98">
        <v>8.7072</v>
      </c>
      <c r="J56" s="97">
        <v>41689</v>
      </c>
      <c r="K56" s="98">
        <v>7.7745</v>
      </c>
      <c r="M56" s="97">
        <v>41330</v>
      </c>
      <c r="N56" s="98">
        <v>5.0337</v>
      </c>
      <c r="P56" s="97">
        <v>40961</v>
      </c>
      <c r="Q56" s="98">
        <v>4.3552</v>
      </c>
      <c r="S56" s="97">
        <v>40592</v>
      </c>
      <c r="T56" s="98">
        <v>4.0248</v>
      </c>
      <c r="V56" s="97">
        <v>40228</v>
      </c>
      <c r="W56" s="98">
        <v>3.8587</v>
      </c>
      <c r="Y56" s="97">
        <v>39863</v>
      </c>
      <c r="Z56" s="98">
        <v>3.5218</v>
      </c>
      <c r="AB56" s="82">
        <v>39497</v>
      </c>
      <c r="AC56" s="83">
        <v>3.1538</v>
      </c>
      <c r="AE56" s="88">
        <v>39132</v>
      </c>
      <c r="AF56" s="83">
        <v>3.1035</v>
      </c>
      <c r="AH56" s="82">
        <v>38765</v>
      </c>
      <c r="AI56" s="89">
        <v>3.0657</v>
      </c>
      <c r="AK56" s="82">
        <v>38401</v>
      </c>
      <c r="AL56" s="83">
        <v>2.905</v>
      </c>
      <c r="AN56" s="88">
        <v>38036</v>
      </c>
      <c r="AO56" s="83">
        <v>2.9398</v>
      </c>
      <c r="AQ56" s="82">
        <v>37671</v>
      </c>
      <c r="AR56" s="83">
        <v>3.1843</v>
      </c>
      <c r="AT56" s="88">
        <v>37378</v>
      </c>
      <c r="AU56" s="89">
        <v>3.0358</v>
      </c>
    </row>
    <row r="57" spans="1:47" ht="15">
      <c r="A57" s="97">
        <v>42786</v>
      </c>
      <c r="B57" s="98">
        <v>15.715</v>
      </c>
      <c r="D57" s="97">
        <v>42424</v>
      </c>
      <c r="E57" s="98">
        <v>15.3483</v>
      </c>
      <c r="G57" s="97">
        <v>42059</v>
      </c>
      <c r="H57" s="98">
        <v>8.7153</v>
      </c>
      <c r="J57" s="97">
        <v>41690</v>
      </c>
      <c r="K57" s="98">
        <v>7.8023</v>
      </c>
      <c r="M57" s="97">
        <v>41331</v>
      </c>
      <c r="N57" s="98">
        <v>5.0358</v>
      </c>
      <c r="P57" s="97">
        <v>40962</v>
      </c>
      <c r="Q57" s="98">
        <v>4.355</v>
      </c>
      <c r="S57" s="97">
        <v>40595</v>
      </c>
      <c r="T57" s="98">
        <v>4.0273</v>
      </c>
      <c r="V57" s="97">
        <v>40231</v>
      </c>
      <c r="W57" s="98">
        <v>3.8608</v>
      </c>
      <c r="Y57" s="97">
        <v>39864</v>
      </c>
      <c r="Z57" s="98">
        <v>3.5378</v>
      </c>
      <c r="AB57" s="82">
        <v>39498</v>
      </c>
      <c r="AC57" s="83">
        <v>3.1548</v>
      </c>
      <c r="AE57" s="88">
        <v>39133</v>
      </c>
      <c r="AF57" s="83">
        <v>3.1045</v>
      </c>
      <c r="AH57" s="82">
        <v>38768</v>
      </c>
      <c r="AI57" s="89">
        <v>3.067</v>
      </c>
      <c r="AK57" s="82">
        <v>38404</v>
      </c>
      <c r="AL57" s="83">
        <v>2.9105</v>
      </c>
      <c r="AN57" s="88">
        <v>38037</v>
      </c>
      <c r="AO57" s="83">
        <v>2.9412</v>
      </c>
      <c r="AQ57" s="82">
        <v>37672</v>
      </c>
      <c r="AR57" s="83">
        <v>3.2317</v>
      </c>
      <c r="AT57" s="82">
        <v>37379</v>
      </c>
      <c r="AU57" s="83">
        <v>3.16</v>
      </c>
    </row>
    <row r="58" spans="1:47" ht="15">
      <c r="A58" s="97">
        <v>42787</v>
      </c>
      <c r="B58" s="98">
        <v>15.6642</v>
      </c>
      <c r="D58" s="97">
        <v>42425</v>
      </c>
      <c r="E58" s="98">
        <v>15.3708</v>
      </c>
      <c r="G58" s="97">
        <v>42060</v>
      </c>
      <c r="H58" s="98">
        <v>8.7218</v>
      </c>
      <c r="J58" s="97">
        <v>41691</v>
      </c>
      <c r="K58" s="98">
        <v>7.8408</v>
      </c>
      <c r="M58" s="97">
        <v>41332</v>
      </c>
      <c r="N58" s="98">
        <v>5.0392</v>
      </c>
      <c r="P58" s="97">
        <v>40963</v>
      </c>
      <c r="Q58" s="98">
        <v>4.3548</v>
      </c>
      <c r="S58" s="97">
        <v>40596</v>
      </c>
      <c r="T58" s="98">
        <v>4.0282</v>
      </c>
      <c r="V58" s="97">
        <v>40232</v>
      </c>
      <c r="W58" s="98">
        <v>3.8677</v>
      </c>
      <c r="Y58" s="97">
        <v>39867</v>
      </c>
      <c r="Z58" s="98">
        <v>3.5443</v>
      </c>
      <c r="AB58" s="82">
        <v>39499</v>
      </c>
      <c r="AC58" s="83">
        <v>3.1505</v>
      </c>
      <c r="AE58" s="88">
        <v>39134</v>
      </c>
      <c r="AF58" s="83">
        <v>3.1038</v>
      </c>
      <c r="AH58" s="82">
        <v>38769</v>
      </c>
      <c r="AI58" s="89">
        <v>3.0672</v>
      </c>
      <c r="AK58" s="82">
        <v>38405</v>
      </c>
      <c r="AL58" s="83">
        <v>2.9155</v>
      </c>
      <c r="AN58" s="88">
        <v>38040</v>
      </c>
      <c r="AO58" s="83">
        <v>2.9218</v>
      </c>
      <c r="AQ58" s="82">
        <v>37673</v>
      </c>
      <c r="AR58" s="83">
        <v>3.2025</v>
      </c>
      <c r="AT58" s="82">
        <v>37382</v>
      </c>
      <c r="AU58" s="83">
        <v>3.1633</v>
      </c>
    </row>
    <row r="59" spans="1:47" ht="15.75" thickBot="1">
      <c r="A59" s="97">
        <v>42788</v>
      </c>
      <c r="B59" s="98">
        <v>15.5358</v>
      </c>
      <c r="D59" s="97">
        <v>42426</v>
      </c>
      <c r="E59" s="98">
        <v>15.435</v>
      </c>
      <c r="G59" s="97">
        <v>42061</v>
      </c>
      <c r="H59" s="98">
        <v>8.726</v>
      </c>
      <c r="J59" s="97">
        <v>41694</v>
      </c>
      <c r="K59" s="98">
        <v>7.861</v>
      </c>
      <c r="M59" s="104">
        <v>41333</v>
      </c>
      <c r="N59" s="99">
        <v>5.0448</v>
      </c>
      <c r="P59" s="97">
        <v>40967</v>
      </c>
      <c r="Q59" s="98">
        <v>4.3558</v>
      </c>
      <c r="S59" s="97">
        <v>40597</v>
      </c>
      <c r="T59" s="98">
        <v>4.0288</v>
      </c>
      <c r="V59" s="97">
        <v>40233</v>
      </c>
      <c r="W59" s="98">
        <v>3.8595</v>
      </c>
      <c r="Y59" s="97">
        <v>39868</v>
      </c>
      <c r="Z59" s="98">
        <v>3.5518</v>
      </c>
      <c r="AB59" s="82">
        <v>39500</v>
      </c>
      <c r="AC59" s="83">
        <v>3.1528</v>
      </c>
      <c r="AE59" s="88">
        <v>39135</v>
      </c>
      <c r="AF59" s="83">
        <v>3.1047</v>
      </c>
      <c r="AH59" s="82">
        <v>38770</v>
      </c>
      <c r="AI59" s="89">
        <v>3.0713</v>
      </c>
      <c r="AK59" s="82">
        <v>38406</v>
      </c>
      <c r="AL59" s="83">
        <v>2.928</v>
      </c>
      <c r="AN59" s="88">
        <v>38041</v>
      </c>
      <c r="AO59" s="83">
        <v>2.9218</v>
      </c>
      <c r="AQ59" s="82">
        <v>37676</v>
      </c>
      <c r="AR59" s="83">
        <v>3.1838</v>
      </c>
      <c r="AT59" s="82">
        <v>37383</v>
      </c>
      <c r="AU59" s="83">
        <v>3.1717</v>
      </c>
    </row>
    <row r="60" spans="1:47" ht="15">
      <c r="A60" s="97">
        <v>42789</v>
      </c>
      <c r="B60" s="98">
        <v>15.5698</v>
      </c>
      <c r="D60" s="97">
        <v>42429</v>
      </c>
      <c r="E60" s="98">
        <v>15.5842</v>
      </c>
      <c r="G60" s="97">
        <v>42062</v>
      </c>
      <c r="H60" s="98">
        <v>8.7243</v>
      </c>
      <c r="J60" s="97">
        <v>41695</v>
      </c>
      <c r="K60" s="98">
        <v>7.864</v>
      </c>
      <c r="M60" s="105">
        <v>41334</v>
      </c>
      <c r="N60" s="106">
        <v>5.0475</v>
      </c>
      <c r="P60" s="97">
        <v>40968</v>
      </c>
      <c r="Q60" s="98">
        <v>4.3565</v>
      </c>
      <c r="S60" s="97">
        <v>40598</v>
      </c>
      <c r="T60" s="98">
        <v>4.0282</v>
      </c>
      <c r="V60" s="97">
        <v>40234</v>
      </c>
      <c r="W60" s="98">
        <v>3.8617</v>
      </c>
      <c r="Y60" s="97">
        <v>39869</v>
      </c>
      <c r="Z60" s="98">
        <v>3.553</v>
      </c>
      <c r="AB60" s="82">
        <v>39503</v>
      </c>
      <c r="AC60" s="83">
        <v>3.1572</v>
      </c>
      <c r="AE60" s="88">
        <v>39136</v>
      </c>
      <c r="AF60" s="83">
        <v>3.1038</v>
      </c>
      <c r="AH60" s="82">
        <v>38771</v>
      </c>
      <c r="AI60" s="89">
        <v>3.0723</v>
      </c>
      <c r="AK60" s="82">
        <v>38407</v>
      </c>
      <c r="AL60" s="83">
        <v>2.9353</v>
      </c>
      <c r="AN60" s="88">
        <v>38042</v>
      </c>
      <c r="AO60" s="83">
        <v>2.9192</v>
      </c>
      <c r="AQ60" s="82">
        <v>37677</v>
      </c>
      <c r="AR60" s="83">
        <v>3.15</v>
      </c>
      <c r="AT60" s="82">
        <v>37384</v>
      </c>
      <c r="AU60" s="83">
        <v>3.1863</v>
      </c>
    </row>
    <row r="61" spans="1:47" ht="15">
      <c r="A61" s="97">
        <v>42790</v>
      </c>
      <c r="B61" s="98">
        <v>15.455</v>
      </c>
      <c r="D61" s="97">
        <v>42430</v>
      </c>
      <c r="E61" s="98">
        <v>15.9192</v>
      </c>
      <c r="G61" s="97">
        <v>42065</v>
      </c>
      <c r="H61" s="98">
        <v>8.731</v>
      </c>
      <c r="J61" s="97">
        <v>41696</v>
      </c>
      <c r="K61" s="98">
        <v>7.873</v>
      </c>
      <c r="M61" s="97">
        <v>41337</v>
      </c>
      <c r="N61" s="98">
        <v>5.0523</v>
      </c>
      <c r="P61" s="97">
        <v>40969</v>
      </c>
      <c r="Q61" s="98">
        <v>4.3548</v>
      </c>
      <c r="S61" s="97">
        <v>40599</v>
      </c>
      <c r="T61" s="98">
        <v>4.0287</v>
      </c>
      <c r="V61" s="97">
        <v>40235</v>
      </c>
      <c r="W61" s="98">
        <v>3.8598</v>
      </c>
      <c r="Y61" s="97">
        <v>39870</v>
      </c>
      <c r="Z61" s="98">
        <v>3.555</v>
      </c>
      <c r="AB61" s="82">
        <v>39504</v>
      </c>
      <c r="AC61" s="83">
        <v>3.1595</v>
      </c>
      <c r="AE61" s="88">
        <v>39139</v>
      </c>
      <c r="AF61" s="83">
        <v>3.104</v>
      </c>
      <c r="AH61" s="82">
        <v>38772</v>
      </c>
      <c r="AI61" s="89">
        <v>3.0752</v>
      </c>
      <c r="AK61" s="82">
        <v>38408</v>
      </c>
      <c r="AL61" s="83">
        <v>2.9345</v>
      </c>
      <c r="AN61" s="88">
        <v>38043</v>
      </c>
      <c r="AO61" s="83">
        <v>2.9243</v>
      </c>
      <c r="AQ61" s="82">
        <v>37678</v>
      </c>
      <c r="AR61" s="83">
        <v>3.1622</v>
      </c>
      <c r="AT61" s="82">
        <v>37385</v>
      </c>
      <c r="AU61" s="83">
        <v>3.18</v>
      </c>
    </row>
    <row r="62" spans="1:47" ht="15.75" thickBot="1">
      <c r="A62" s="97">
        <v>42795</v>
      </c>
      <c r="B62" s="98">
        <v>15.477</v>
      </c>
      <c r="D62" s="97">
        <v>42431</v>
      </c>
      <c r="E62" s="98">
        <v>15.6852</v>
      </c>
      <c r="G62" s="97">
        <v>42066</v>
      </c>
      <c r="H62" s="98">
        <v>8.736</v>
      </c>
      <c r="J62" s="97">
        <v>41697</v>
      </c>
      <c r="K62" s="98">
        <v>7.8873</v>
      </c>
      <c r="M62" s="97">
        <v>41338</v>
      </c>
      <c r="N62" s="98">
        <v>5.0555</v>
      </c>
      <c r="P62" s="97">
        <v>40970</v>
      </c>
      <c r="Q62" s="98">
        <v>4.3433</v>
      </c>
      <c r="S62" s="97">
        <v>40602</v>
      </c>
      <c r="T62" s="98">
        <v>4.0305</v>
      </c>
      <c r="V62" s="97" t="s">
        <v>1203</v>
      </c>
      <c r="W62" s="98">
        <v>3.8597</v>
      </c>
      <c r="Y62" s="97">
        <v>39871</v>
      </c>
      <c r="Z62" s="98">
        <v>3.5595</v>
      </c>
      <c r="AB62" s="82">
        <v>39505</v>
      </c>
      <c r="AC62" s="83">
        <v>3.1573</v>
      </c>
      <c r="AE62" s="88">
        <v>39140</v>
      </c>
      <c r="AF62" s="83">
        <v>3.104</v>
      </c>
      <c r="AH62" s="82">
        <v>38775</v>
      </c>
      <c r="AI62" s="89">
        <v>3.0742</v>
      </c>
      <c r="AK62" s="86">
        <v>38411</v>
      </c>
      <c r="AL62" s="87">
        <v>2.9327</v>
      </c>
      <c r="AN62" s="86">
        <v>38044</v>
      </c>
      <c r="AO62" s="87">
        <v>2.9235</v>
      </c>
      <c r="AQ62" s="82">
        <v>37679</v>
      </c>
      <c r="AR62" s="83">
        <v>3.1817</v>
      </c>
      <c r="AT62" s="82">
        <v>37386</v>
      </c>
      <c r="AU62" s="83">
        <v>3.1767</v>
      </c>
    </row>
    <row r="63" spans="1:47" ht="15.75" thickBot="1">
      <c r="A63" s="97">
        <v>42796</v>
      </c>
      <c r="B63" s="98">
        <v>15.3875</v>
      </c>
      <c r="D63" s="97">
        <v>42432</v>
      </c>
      <c r="E63" s="98">
        <v>15.445</v>
      </c>
      <c r="G63" s="97">
        <v>42067</v>
      </c>
      <c r="H63" s="98">
        <v>8.743</v>
      </c>
      <c r="J63" s="97">
        <v>41698</v>
      </c>
      <c r="K63" s="98">
        <v>7.8782</v>
      </c>
      <c r="M63" s="97">
        <v>41339</v>
      </c>
      <c r="N63" s="98">
        <v>5.0592</v>
      </c>
      <c r="P63" s="97">
        <v>40973</v>
      </c>
      <c r="Q63" s="98">
        <v>4.3345</v>
      </c>
      <c r="S63" s="97">
        <v>40603</v>
      </c>
      <c r="T63" s="98">
        <v>4.0308</v>
      </c>
      <c r="V63" s="97" t="s">
        <v>1204</v>
      </c>
      <c r="W63" s="98">
        <v>3.8578</v>
      </c>
      <c r="Y63" s="97">
        <v>39874</v>
      </c>
      <c r="Z63" s="98">
        <v>3.5905</v>
      </c>
      <c r="AB63" s="82">
        <v>39506</v>
      </c>
      <c r="AC63" s="83">
        <v>3.1575</v>
      </c>
      <c r="AE63" s="94">
        <v>39141</v>
      </c>
      <c r="AF63" s="87">
        <v>3.101</v>
      </c>
      <c r="AH63" s="86">
        <v>38776</v>
      </c>
      <c r="AI63" s="92">
        <v>3.0728</v>
      </c>
      <c r="AK63" s="80">
        <v>38412</v>
      </c>
      <c r="AL63" s="81">
        <v>2.9422</v>
      </c>
      <c r="AN63" s="88">
        <v>38047</v>
      </c>
      <c r="AO63" s="89">
        <v>2.9163</v>
      </c>
      <c r="AQ63" s="84">
        <v>37680</v>
      </c>
      <c r="AR63" s="85">
        <v>3.2013</v>
      </c>
      <c r="AT63" s="82">
        <v>37389</v>
      </c>
      <c r="AU63" s="83">
        <v>3.2667</v>
      </c>
    </row>
    <row r="64" spans="1:47" ht="15">
      <c r="A64" s="97">
        <v>42797</v>
      </c>
      <c r="B64" s="98">
        <v>15.45</v>
      </c>
      <c r="D64" s="97">
        <v>42433</v>
      </c>
      <c r="E64" s="98">
        <v>15.195</v>
      </c>
      <c r="G64" s="97">
        <v>42068</v>
      </c>
      <c r="H64" s="98">
        <v>8.7473</v>
      </c>
      <c r="J64" s="97">
        <v>41703</v>
      </c>
      <c r="K64" s="98">
        <v>7.8822</v>
      </c>
      <c r="M64" s="97">
        <v>41340</v>
      </c>
      <c r="N64" s="98">
        <v>5.0628</v>
      </c>
      <c r="P64" s="97">
        <v>40974</v>
      </c>
      <c r="Q64" s="98">
        <v>4.3353</v>
      </c>
      <c r="S64" s="97">
        <v>40604</v>
      </c>
      <c r="T64" s="98">
        <v>4.0315</v>
      </c>
      <c r="V64" s="97">
        <v>40240</v>
      </c>
      <c r="W64" s="98">
        <v>3.8543</v>
      </c>
      <c r="Y64" s="97">
        <v>39875</v>
      </c>
      <c r="Z64" s="98">
        <v>3.6138</v>
      </c>
      <c r="AB64" s="82">
        <v>39507</v>
      </c>
      <c r="AC64" s="83">
        <v>3.1587</v>
      </c>
      <c r="AE64" s="80">
        <v>39142</v>
      </c>
      <c r="AF64" s="81">
        <v>3.1002</v>
      </c>
      <c r="AH64" s="80">
        <v>38777</v>
      </c>
      <c r="AI64" s="81">
        <v>3.0698</v>
      </c>
      <c r="AK64" s="82">
        <v>38413</v>
      </c>
      <c r="AL64" s="83">
        <v>2.9518</v>
      </c>
      <c r="AN64" s="88">
        <v>38048</v>
      </c>
      <c r="AO64" s="83">
        <v>2.9233</v>
      </c>
      <c r="AQ64" s="80">
        <v>37683</v>
      </c>
      <c r="AR64" s="81">
        <v>3.2187</v>
      </c>
      <c r="AT64" s="82">
        <v>37390</v>
      </c>
      <c r="AU64" s="83">
        <v>3.2557</v>
      </c>
    </row>
    <row r="65" spans="1:47" ht="15">
      <c r="A65" s="97">
        <v>42800</v>
      </c>
      <c r="B65" s="98">
        <v>15.4375</v>
      </c>
      <c r="D65" s="97">
        <v>42436</v>
      </c>
      <c r="E65" s="98">
        <v>15.3442</v>
      </c>
      <c r="G65" s="97">
        <v>42069</v>
      </c>
      <c r="H65" s="98">
        <v>8.7557</v>
      </c>
      <c r="J65" s="97">
        <v>41704</v>
      </c>
      <c r="K65" s="98">
        <v>7.8782</v>
      </c>
      <c r="M65" s="97">
        <v>41341</v>
      </c>
      <c r="N65" s="98">
        <v>5.0648</v>
      </c>
      <c r="P65" s="97">
        <v>40975</v>
      </c>
      <c r="Q65" s="98">
        <v>4.3362</v>
      </c>
      <c r="S65" s="97">
        <v>40605</v>
      </c>
      <c r="T65" s="98">
        <v>4.0298</v>
      </c>
      <c r="V65" s="97">
        <v>40241</v>
      </c>
      <c r="W65" s="98">
        <v>3.8563</v>
      </c>
      <c r="Y65" s="97">
        <v>39876</v>
      </c>
      <c r="Z65" s="98">
        <v>3.6143</v>
      </c>
      <c r="AB65" s="82">
        <v>39510</v>
      </c>
      <c r="AC65" s="83">
        <v>3.1608</v>
      </c>
      <c r="AE65" s="88">
        <v>39143</v>
      </c>
      <c r="AF65" s="83">
        <v>3.0963</v>
      </c>
      <c r="AH65" s="82">
        <v>38778</v>
      </c>
      <c r="AI65" s="89">
        <v>3.065</v>
      </c>
      <c r="AK65" s="82">
        <v>38414</v>
      </c>
      <c r="AL65" s="83">
        <v>2.9522</v>
      </c>
      <c r="AN65" s="88">
        <v>38049</v>
      </c>
      <c r="AO65" s="83">
        <v>2.9122</v>
      </c>
      <c r="AQ65" s="82">
        <v>37684</v>
      </c>
      <c r="AR65" s="83">
        <v>3.1962</v>
      </c>
      <c r="AT65" s="82">
        <v>37391</v>
      </c>
      <c r="AU65" s="83">
        <v>3.225</v>
      </c>
    </row>
    <row r="66" spans="1:47" ht="15">
      <c r="A66" s="97">
        <v>42801</v>
      </c>
      <c r="B66" s="98">
        <v>15.5008</v>
      </c>
      <c r="D66" s="97">
        <v>42437</v>
      </c>
      <c r="E66" s="98">
        <v>15.4392</v>
      </c>
      <c r="G66" s="97">
        <v>42072</v>
      </c>
      <c r="H66" s="98">
        <v>8.7612</v>
      </c>
      <c r="J66" s="97">
        <v>41705</v>
      </c>
      <c r="K66" s="98">
        <v>7.8657</v>
      </c>
      <c r="M66" s="97">
        <v>41344</v>
      </c>
      <c r="N66" s="98">
        <v>5.0692</v>
      </c>
      <c r="P66" s="97">
        <v>40976</v>
      </c>
      <c r="Q66" s="98">
        <v>4.3368</v>
      </c>
      <c r="S66" s="97">
        <v>40606</v>
      </c>
      <c r="T66" s="98">
        <v>4.0298</v>
      </c>
      <c r="V66" s="97">
        <v>40242</v>
      </c>
      <c r="W66" s="98">
        <v>3.8573</v>
      </c>
      <c r="Y66" s="97">
        <v>39877</v>
      </c>
      <c r="Z66" s="98">
        <v>3.6245</v>
      </c>
      <c r="AB66" s="82">
        <v>39511</v>
      </c>
      <c r="AC66" s="83">
        <v>3.155</v>
      </c>
      <c r="AE66" s="88">
        <v>39146</v>
      </c>
      <c r="AF66" s="83">
        <v>3.1015</v>
      </c>
      <c r="AH66" s="82">
        <v>38779</v>
      </c>
      <c r="AI66" s="89">
        <v>3.068</v>
      </c>
      <c r="AK66" s="82">
        <v>38415</v>
      </c>
      <c r="AL66" s="83">
        <v>2.9397</v>
      </c>
      <c r="AN66" s="88">
        <v>38050</v>
      </c>
      <c r="AO66" s="83">
        <v>2.9165</v>
      </c>
      <c r="AQ66" s="82">
        <v>37685</v>
      </c>
      <c r="AR66" s="83">
        <v>3.174</v>
      </c>
      <c r="AT66" s="82">
        <v>37392</v>
      </c>
      <c r="AU66" s="83">
        <v>3.2228</v>
      </c>
    </row>
    <row r="67" spans="1:47" ht="15">
      <c r="A67" s="97">
        <v>42802</v>
      </c>
      <c r="B67" s="98">
        <v>15.5933</v>
      </c>
      <c r="D67" s="97">
        <v>42438</v>
      </c>
      <c r="E67" s="98">
        <v>15.3633</v>
      </c>
      <c r="G67" s="97">
        <v>42073</v>
      </c>
      <c r="H67" s="98">
        <v>8.7682</v>
      </c>
      <c r="J67" s="97">
        <v>41708</v>
      </c>
      <c r="K67" s="98">
        <v>7.8665</v>
      </c>
      <c r="M67" s="97">
        <v>41345</v>
      </c>
      <c r="N67" s="98">
        <v>5.0765</v>
      </c>
      <c r="P67" s="97">
        <v>40977</v>
      </c>
      <c r="Q67" s="98">
        <v>4.341</v>
      </c>
      <c r="S67" s="97">
        <v>40611</v>
      </c>
      <c r="T67" s="98">
        <v>4.0325</v>
      </c>
      <c r="V67" s="97">
        <v>40245</v>
      </c>
      <c r="W67" s="98">
        <v>3.8595</v>
      </c>
      <c r="Y67" s="97">
        <v>39878</v>
      </c>
      <c r="Z67" s="98">
        <v>3.6283</v>
      </c>
      <c r="AB67" s="82">
        <v>39512</v>
      </c>
      <c r="AC67" s="83">
        <v>3.1518</v>
      </c>
      <c r="AE67" s="88">
        <v>39147</v>
      </c>
      <c r="AF67" s="83">
        <v>3.101</v>
      </c>
      <c r="AH67" s="82">
        <v>38782</v>
      </c>
      <c r="AI67" s="89">
        <v>3.0758</v>
      </c>
      <c r="AK67" s="82">
        <v>38418</v>
      </c>
      <c r="AL67" s="83">
        <v>2.9253</v>
      </c>
      <c r="AN67" s="88">
        <v>38051</v>
      </c>
      <c r="AO67" s="83">
        <v>2.9325</v>
      </c>
      <c r="AQ67" s="82">
        <v>37686</v>
      </c>
      <c r="AR67" s="83">
        <v>3.1808</v>
      </c>
      <c r="AT67" s="82">
        <v>37393</v>
      </c>
      <c r="AU67" s="83">
        <v>3.33</v>
      </c>
    </row>
    <row r="68" spans="1:47" ht="15">
      <c r="A68" s="97">
        <v>42803</v>
      </c>
      <c r="B68" s="98">
        <v>15.625</v>
      </c>
      <c r="D68" s="97">
        <v>42439</v>
      </c>
      <c r="E68" s="98">
        <v>15.3403</v>
      </c>
      <c r="G68" s="97">
        <v>42074</v>
      </c>
      <c r="H68" s="98">
        <v>8.7748</v>
      </c>
      <c r="J68" s="97">
        <v>41709</v>
      </c>
      <c r="K68" s="98">
        <v>7.8675</v>
      </c>
      <c r="M68" s="97">
        <v>41346</v>
      </c>
      <c r="N68" s="98">
        <v>5.0788</v>
      </c>
      <c r="P68" s="97">
        <v>40980</v>
      </c>
      <c r="Q68" s="98">
        <v>4.3458</v>
      </c>
      <c r="S68" s="97">
        <v>40612</v>
      </c>
      <c r="T68" s="98">
        <v>4.032</v>
      </c>
      <c r="V68" s="97">
        <v>40246</v>
      </c>
      <c r="W68" s="98">
        <v>3.8618</v>
      </c>
      <c r="Y68" s="97">
        <v>39881</v>
      </c>
      <c r="Z68" s="98">
        <v>3.6377</v>
      </c>
      <c r="AB68" s="82">
        <v>39513</v>
      </c>
      <c r="AC68" s="83">
        <v>3.1525</v>
      </c>
      <c r="AE68" s="88">
        <v>39148</v>
      </c>
      <c r="AF68" s="83">
        <v>3.1033</v>
      </c>
      <c r="AH68" s="82">
        <v>38783</v>
      </c>
      <c r="AI68" s="89">
        <v>3.0792</v>
      </c>
      <c r="AK68" s="82">
        <v>38419</v>
      </c>
      <c r="AL68" s="83">
        <v>2.9312</v>
      </c>
      <c r="AN68" s="88">
        <v>38054</v>
      </c>
      <c r="AO68" s="83">
        <v>2.9387</v>
      </c>
      <c r="AQ68" s="82">
        <v>37687</v>
      </c>
      <c r="AR68" s="83">
        <v>3.1715</v>
      </c>
      <c r="AT68" s="82">
        <v>37396</v>
      </c>
      <c r="AU68" s="83">
        <v>3.5167</v>
      </c>
    </row>
    <row r="69" spans="1:47" ht="15">
      <c r="A69" s="97">
        <v>42804</v>
      </c>
      <c r="B69" s="98">
        <v>15.4767</v>
      </c>
      <c r="D69" s="97">
        <v>42440</v>
      </c>
      <c r="E69" s="98">
        <v>15.1183</v>
      </c>
      <c r="G69" s="97">
        <v>42075</v>
      </c>
      <c r="H69" s="98">
        <v>8.7787</v>
      </c>
      <c r="J69" s="97">
        <v>41710</v>
      </c>
      <c r="K69" s="98">
        <v>7.8747</v>
      </c>
      <c r="M69" s="97">
        <v>41347</v>
      </c>
      <c r="N69" s="98">
        <v>5.0843</v>
      </c>
      <c r="P69" s="97">
        <v>40981</v>
      </c>
      <c r="Q69" s="98">
        <v>4.3497</v>
      </c>
      <c r="S69" s="97">
        <v>40613</v>
      </c>
      <c r="T69" s="98">
        <v>4.0307</v>
      </c>
      <c r="V69" s="97" t="s">
        <v>1205</v>
      </c>
      <c r="W69" s="98">
        <v>3.8615</v>
      </c>
      <c r="Y69" s="97">
        <v>39882</v>
      </c>
      <c r="Z69" s="98">
        <v>3.6388</v>
      </c>
      <c r="AB69" s="82">
        <v>39514</v>
      </c>
      <c r="AC69" s="83">
        <v>3.1535</v>
      </c>
      <c r="AE69" s="88">
        <v>39149</v>
      </c>
      <c r="AF69" s="83">
        <v>3.1038</v>
      </c>
      <c r="AH69" s="82">
        <v>38784</v>
      </c>
      <c r="AI69" s="89">
        <v>3.0823</v>
      </c>
      <c r="AK69" s="82">
        <v>38420</v>
      </c>
      <c r="AL69" s="83">
        <v>2.9355</v>
      </c>
      <c r="AN69" s="88">
        <v>38055</v>
      </c>
      <c r="AO69" s="83">
        <v>2.925</v>
      </c>
      <c r="AQ69" s="82">
        <v>37690</v>
      </c>
      <c r="AR69" s="83">
        <v>3.1493</v>
      </c>
      <c r="AT69" s="82">
        <v>37397</v>
      </c>
      <c r="AU69" s="83">
        <v>3.4933</v>
      </c>
    </row>
    <row r="70" spans="1:47" ht="15">
      <c r="A70" s="97">
        <v>42807</v>
      </c>
      <c r="B70" s="98">
        <v>15.5163</v>
      </c>
      <c r="D70" s="97">
        <v>42443</v>
      </c>
      <c r="E70" s="98">
        <v>14.8017</v>
      </c>
      <c r="G70" s="97">
        <v>42076</v>
      </c>
      <c r="H70" s="98">
        <v>8.783</v>
      </c>
      <c r="J70" s="97">
        <v>41711</v>
      </c>
      <c r="K70" s="98">
        <v>7.8832</v>
      </c>
      <c r="M70" s="97">
        <v>41348</v>
      </c>
      <c r="N70" s="98">
        <v>5.0902</v>
      </c>
      <c r="P70" s="97">
        <v>40982</v>
      </c>
      <c r="Q70" s="98">
        <v>4.356</v>
      </c>
      <c r="S70" s="97">
        <v>40616</v>
      </c>
      <c r="T70" s="98">
        <v>4.0288</v>
      </c>
      <c r="V70" s="97">
        <v>40248</v>
      </c>
      <c r="W70" s="98">
        <v>3.8588</v>
      </c>
      <c r="Y70" s="97">
        <v>39883</v>
      </c>
      <c r="Z70" s="98">
        <v>3.64</v>
      </c>
      <c r="AB70" s="82">
        <v>39517</v>
      </c>
      <c r="AC70" s="83">
        <v>3.1572</v>
      </c>
      <c r="AE70" s="88">
        <v>39150</v>
      </c>
      <c r="AF70" s="83">
        <v>3.104</v>
      </c>
      <c r="AH70" s="82">
        <v>38785</v>
      </c>
      <c r="AI70" s="89">
        <v>3.0797</v>
      </c>
      <c r="AK70" s="82">
        <v>38421</v>
      </c>
      <c r="AL70" s="83">
        <v>2.9353</v>
      </c>
      <c r="AN70" s="88">
        <v>38056</v>
      </c>
      <c r="AO70" s="83">
        <v>2.9042</v>
      </c>
      <c r="AQ70" s="82">
        <v>37691</v>
      </c>
      <c r="AR70" s="83">
        <v>3.137</v>
      </c>
      <c r="AT70" s="82">
        <v>37398</v>
      </c>
      <c r="AU70" s="83">
        <v>3.4208</v>
      </c>
    </row>
    <row r="71" spans="1:47" ht="15">
      <c r="A71" s="97">
        <v>42808</v>
      </c>
      <c r="B71" s="98">
        <v>15.5358</v>
      </c>
      <c r="D71" s="97">
        <v>42444</v>
      </c>
      <c r="E71" s="98">
        <v>14.6083</v>
      </c>
      <c r="G71" s="97">
        <v>42079</v>
      </c>
      <c r="H71" s="98">
        <v>8.7833</v>
      </c>
      <c r="J71" s="97">
        <v>41712</v>
      </c>
      <c r="K71" s="98">
        <v>7.8953</v>
      </c>
      <c r="M71" s="97">
        <v>41351</v>
      </c>
      <c r="N71" s="98">
        <v>5.0967</v>
      </c>
      <c r="P71" s="97">
        <v>40983</v>
      </c>
      <c r="Q71" s="98">
        <v>4.3557</v>
      </c>
      <c r="S71" s="97">
        <v>40617</v>
      </c>
      <c r="T71" s="98">
        <v>4.0325</v>
      </c>
      <c r="V71" s="97">
        <v>40249</v>
      </c>
      <c r="W71" s="98">
        <v>3.8597</v>
      </c>
      <c r="Y71" s="97">
        <v>39884</v>
      </c>
      <c r="Z71" s="98">
        <v>3.647</v>
      </c>
      <c r="AB71" s="82">
        <v>39518</v>
      </c>
      <c r="AC71" s="83">
        <v>3.153</v>
      </c>
      <c r="AE71" s="88">
        <v>39153</v>
      </c>
      <c r="AF71" s="83">
        <v>3.1047</v>
      </c>
      <c r="AH71" s="82">
        <v>38786</v>
      </c>
      <c r="AI71" s="89">
        <v>3.0815</v>
      </c>
      <c r="AK71" s="82">
        <v>38422</v>
      </c>
      <c r="AL71" s="83">
        <v>2.9232</v>
      </c>
      <c r="AN71" s="88">
        <v>38057</v>
      </c>
      <c r="AO71" s="83">
        <v>2.9182</v>
      </c>
      <c r="AQ71" s="82">
        <v>37692</v>
      </c>
      <c r="AR71" s="83">
        <v>3.1133</v>
      </c>
      <c r="AT71" s="82">
        <v>37399</v>
      </c>
      <c r="AU71" s="83">
        <v>3.3883</v>
      </c>
    </row>
    <row r="72" spans="1:47" ht="15">
      <c r="A72" s="97">
        <v>42809</v>
      </c>
      <c r="B72" s="98">
        <v>15.5467</v>
      </c>
      <c r="D72" s="97">
        <v>42445</v>
      </c>
      <c r="E72" s="98">
        <v>14.5093</v>
      </c>
      <c r="G72" s="97">
        <v>42080</v>
      </c>
      <c r="H72" s="98">
        <v>8.7855</v>
      </c>
      <c r="J72" s="97">
        <v>41715</v>
      </c>
      <c r="K72" s="98">
        <v>7.909</v>
      </c>
      <c r="M72" s="97">
        <v>41352</v>
      </c>
      <c r="N72" s="98">
        <v>5.0967</v>
      </c>
      <c r="P72" s="97">
        <v>40984</v>
      </c>
      <c r="Q72" s="98">
        <v>4.354</v>
      </c>
      <c r="S72" s="97">
        <v>40618</v>
      </c>
      <c r="T72" s="98">
        <v>4.0365</v>
      </c>
      <c r="V72" s="97">
        <v>40252</v>
      </c>
      <c r="W72" s="98">
        <v>3.8618</v>
      </c>
      <c r="Y72" s="97">
        <v>39885</v>
      </c>
      <c r="Z72" s="98">
        <v>3.6495</v>
      </c>
      <c r="AB72" s="82">
        <v>39519</v>
      </c>
      <c r="AC72" s="83">
        <v>3.1527</v>
      </c>
      <c r="AE72" s="88">
        <v>39154</v>
      </c>
      <c r="AF72" s="83">
        <v>3.1023</v>
      </c>
      <c r="AH72" s="82">
        <v>38789</v>
      </c>
      <c r="AI72" s="89">
        <v>3.0817</v>
      </c>
      <c r="AK72" s="82">
        <v>38425</v>
      </c>
      <c r="AL72" s="83">
        <v>2.9183</v>
      </c>
      <c r="AN72" s="88">
        <v>38058</v>
      </c>
      <c r="AO72" s="83">
        <v>2.912</v>
      </c>
      <c r="AQ72" s="82">
        <v>37693</v>
      </c>
      <c r="AR72" s="83">
        <v>3.1078</v>
      </c>
      <c r="AT72" s="82">
        <v>37400</v>
      </c>
      <c r="AU72" s="83">
        <v>3.4283</v>
      </c>
    </row>
    <row r="73" spans="1:47" ht="15">
      <c r="A73" s="97">
        <v>42810</v>
      </c>
      <c r="B73" s="98">
        <v>15.5283</v>
      </c>
      <c r="D73" s="97">
        <v>42446</v>
      </c>
      <c r="E73" s="98">
        <v>14.6273</v>
      </c>
      <c r="G73" s="97">
        <v>42081</v>
      </c>
      <c r="H73" s="98">
        <v>8.7913</v>
      </c>
      <c r="J73" s="97">
        <v>41716</v>
      </c>
      <c r="K73" s="98">
        <v>7.9348</v>
      </c>
      <c r="M73" s="97">
        <v>41353</v>
      </c>
      <c r="N73" s="98">
        <v>5.0958</v>
      </c>
      <c r="P73" s="97">
        <v>40987</v>
      </c>
      <c r="Q73" s="98">
        <v>4.3633</v>
      </c>
      <c r="S73" s="97">
        <v>40619</v>
      </c>
      <c r="T73" s="98">
        <v>4.0398</v>
      </c>
      <c r="V73" s="97">
        <v>40253</v>
      </c>
      <c r="W73" s="98">
        <v>3.8628</v>
      </c>
      <c r="Y73" s="97">
        <v>39888</v>
      </c>
      <c r="Z73" s="98">
        <v>3.6497</v>
      </c>
      <c r="AB73" s="82">
        <v>39520</v>
      </c>
      <c r="AC73" s="83">
        <v>3.1502</v>
      </c>
      <c r="AE73" s="88">
        <v>39155</v>
      </c>
      <c r="AF73" s="83">
        <v>3.0987</v>
      </c>
      <c r="AH73" s="82">
        <v>38790</v>
      </c>
      <c r="AI73" s="89">
        <v>3.0773</v>
      </c>
      <c r="AK73" s="82">
        <v>38426</v>
      </c>
      <c r="AL73" s="83">
        <v>2.9178</v>
      </c>
      <c r="AN73" s="88">
        <v>38061</v>
      </c>
      <c r="AO73" s="83">
        <v>2.9118</v>
      </c>
      <c r="AQ73" s="82">
        <v>37694</v>
      </c>
      <c r="AR73" s="83">
        <v>3.1208</v>
      </c>
      <c r="AT73" s="82">
        <v>37403</v>
      </c>
      <c r="AU73" s="83">
        <v>3.4483</v>
      </c>
    </row>
    <row r="74" spans="1:47" ht="15">
      <c r="A74" s="97">
        <v>42811</v>
      </c>
      <c r="B74" s="98">
        <v>15.5342</v>
      </c>
      <c r="D74" s="97">
        <v>42447</v>
      </c>
      <c r="E74" s="98">
        <v>14.8217</v>
      </c>
      <c r="G74" s="97">
        <v>42082</v>
      </c>
      <c r="H74" s="98">
        <v>8.7933</v>
      </c>
      <c r="J74" s="97">
        <v>41717</v>
      </c>
      <c r="K74" s="98">
        <v>7.9545</v>
      </c>
      <c r="M74" s="97">
        <v>41354</v>
      </c>
      <c r="N74" s="98">
        <v>5.0997</v>
      </c>
      <c r="P74" s="97">
        <v>40988</v>
      </c>
      <c r="Q74" s="98">
        <v>4.364</v>
      </c>
      <c r="S74" s="97">
        <v>40620</v>
      </c>
      <c r="T74" s="98">
        <v>4.0393</v>
      </c>
      <c r="V74" s="97">
        <v>40254</v>
      </c>
      <c r="W74" s="98">
        <v>3.8613</v>
      </c>
      <c r="Y74" s="97">
        <v>39889</v>
      </c>
      <c r="Z74" s="98">
        <v>3.6467</v>
      </c>
      <c r="AB74" s="82">
        <v>39521</v>
      </c>
      <c r="AC74" s="83">
        <v>3.1448</v>
      </c>
      <c r="AE74" s="88">
        <v>39156</v>
      </c>
      <c r="AF74" s="83">
        <v>3.0975</v>
      </c>
      <c r="AH74" s="82">
        <v>38791</v>
      </c>
      <c r="AI74" s="89">
        <v>3.073</v>
      </c>
      <c r="AK74" s="82">
        <v>38427</v>
      </c>
      <c r="AL74" s="83">
        <v>2.923</v>
      </c>
      <c r="AN74" s="88">
        <v>38062</v>
      </c>
      <c r="AO74" s="83">
        <v>2.9027</v>
      </c>
      <c r="AQ74" s="82">
        <v>37697</v>
      </c>
      <c r="AR74" s="83">
        <v>3.1</v>
      </c>
      <c r="AT74" s="82">
        <v>37404</v>
      </c>
      <c r="AU74" s="83">
        <v>3.4517</v>
      </c>
    </row>
    <row r="75" spans="1:47" ht="15">
      <c r="A75" s="97">
        <v>42814</v>
      </c>
      <c r="B75" s="98">
        <v>15.6687</v>
      </c>
      <c r="D75" s="97">
        <v>42450</v>
      </c>
      <c r="E75" s="98">
        <v>14.5808</v>
      </c>
      <c r="G75" s="97">
        <v>42083</v>
      </c>
      <c r="H75" s="98">
        <v>8.7963</v>
      </c>
      <c r="J75" s="97">
        <v>41718</v>
      </c>
      <c r="K75" s="98">
        <v>7.9592</v>
      </c>
      <c r="M75" s="97">
        <v>41355</v>
      </c>
      <c r="N75" s="98">
        <v>5.1077</v>
      </c>
      <c r="P75" s="97">
        <v>40989</v>
      </c>
      <c r="Q75" s="98">
        <v>4.3668</v>
      </c>
      <c r="S75" s="97">
        <v>40623</v>
      </c>
      <c r="T75" s="98">
        <v>4.0408</v>
      </c>
      <c r="V75" s="97">
        <v>40255</v>
      </c>
      <c r="W75" s="98">
        <v>3.8622</v>
      </c>
      <c r="Y75" s="97">
        <v>39890</v>
      </c>
      <c r="Z75" s="98">
        <v>3.6527</v>
      </c>
      <c r="AB75" s="82">
        <v>39524</v>
      </c>
      <c r="AC75" s="83">
        <v>3.1503</v>
      </c>
      <c r="AE75" s="88">
        <v>39157</v>
      </c>
      <c r="AF75" s="83">
        <v>3.097</v>
      </c>
      <c r="AH75" s="82">
        <v>38792</v>
      </c>
      <c r="AI75" s="89">
        <v>3.0715</v>
      </c>
      <c r="AK75" s="82">
        <v>38428</v>
      </c>
      <c r="AL75" s="83">
        <v>2.92</v>
      </c>
      <c r="AN75" s="88">
        <v>38063</v>
      </c>
      <c r="AO75" s="83">
        <v>2.8932</v>
      </c>
      <c r="AQ75" s="82">
        <v>37698</v>
      </c>
      <c r="AR75" s="83">
        <v>3.0655</v>
      </c>
      <c r="AT75" s="82">
        <v>37405</v>
      </c>
      <c r="AU75" s="83">
        <v>3.5433</v>
      </c>
    </row>
    <row r="76" spans="1:47" ht="15">
      <c r="A76" s="97">
        <v>42815</v>
      </c>
      <c r="B76" s="98">
        <v>15.6353</v>
      </c>
      <c r="D76" s="97">
        <v>42451</v>
      </c>
      <c r="E76" s="98">
        <v>14.2458</v>
      </c>
      <c r="G76" s="97">
        <v>42088</v>
      </c>
      <c r="H76" s="98">
        <v>8.8023</v>
      </c>
      <c r="J76" s="97">
        <v>41719</v>
      </c>
      <c r="K76" s="98">
        <v>7.9707</v>
      </c>
      <c r="M76" s="97">
        <v>41358</v>
      </c>
      <c r="N76" s="98">
        <v>5.116</v>
      </c>
      <c r="P76" s="97">
        <v>40990</v>
      </c>
      <c r="Q76" s="98">
        <v>4.3655</v>
      </c>
      <c r="S76" s="97">
        <v>40624</v>
      </c>
      <c r="T76" s="98">
        <v>4.0408</v>
      </c>
      <c r="V76" s="97">
        <v>40256</v>
      </c>
      <c r="W76" s="98">
        <v>3.8628</v>
      </c>
      <c r="Y76" s="97">
        <v>39891</v>
      </c>
      <c r="Z76" s="98">
        <v>3.6555</v>
      </c>
      <c r="AB76" s="82">
        <v>39525</v>
      </c>
      <c r="AC76" s="83">
        <v>3.147</v>
      </c>
      <c r="AE76" s="88">
        <v>39160</v>
      </c>
      <c r="AF76" s="83">
        <v>3.0995</v>
      </c>
      <c r="AH76" s="82">
        <v>38793</v>
      </c>
      <c r="AI76" s="89">
        <v>3.073</v>
      </c>
      <c r="AK76" s="82">
        <v>38429</v>
      </c>
      <c r="AL76" s="83">
        <v>2.9145</v>
      </c>
      <c r="AN76" s="88">
        <v>38064</v>
      </c>
      <c r="AO76" s="83">
        <v>2.8832</v>
      </c>
      <c r="AQ76" s="82">
        <v>37699</v>
      </c>
      <c r="AR76" s="83">
        <v>3.0192</v>
      </c>
      <c r="AT76" s="82">
        <v>37406</v>
      </c>
      <c r="AU76" s="83">
        <v>3.5917</v>
      </c>
    </row>
    <row r="77" spans="1:47" ht="15.75" thickBot="1">
      <c r="A77" s="97">
        <v>42816</v>
      </c>
      <c r="B77" s="98">
        <v>15.5815</v>
      </c>
      <c r="D77" s="97">
        <v>42452</v>
      </c>
      <c r="E77" s="98">
        <v>14.426</v>
      </c>
      <c r="G77" s="97">
        <v>42089</v>
      </c>
      <c r="H77" s="98">
        <v>8.804</v>
      </c>
      <c r="J77" s="97">
        <v>41723</v>
      </c>
      <c r="K77" s="98">
        <v>7.9955</v>
      </c>
      <c r="M77" s="97">
        <v>41359</v>
      </c>
      <c r="N77" s="98">
        <v>5.1193</v>
      </c>
      <c r="P77" s="97">
        <v>40991</v>
      </c>
      <c r="Q77" s="98">
        <v>4.3667</v>
      </c>
      <c r="S77" s="97">
        <v>40625</v>
      </c>
      <c r="T77" s="98">
        <v>4.0415</v>
      </c>
      <c r="V77" s="97">
        <v>40259</v>
      </c>
      <c r="W77" s="98">
        <v>3.8638</v>
      </c>
      <c r="Y77" s="97">
        <v>39892</v>
      </c>
      <c r="Z77" s="98">
        <v>3.6547</v>
      </c>
      <c r="AB77" s="82">
        <v>39526</v>
      </c>
      <c r="AC77" s="83">
        <v>3.1497</v>
      </c>
      <c r="AE77" s="88">
        <v>39161</v>
      </c>
      <c r="AF77" s="83">
        <v>3.1</v>
      </c>
      <c r="AH77" s="82">
        <v>38796</v>
      </c>
      <c r="AI77" s="89">
        <v>3.0732</v>
      </c>
      <c r="AK77" s="82">
        <v>38432</v>
      </c>
      <c r="AL77" s="83">
        <v>2.9163</v>
      </c>
      <c r="AN77" s="88">
        <v>38065</v>
      </c>
      <c r="AO77" s="83">
        <v>2.8825</v>
      </c>
      <c r="AQ77" s="82">
        <v>37700</v>
      </c>
      <c r="AR77" s="83">
        <v>3.0195</v>
      </c>
      <c r="AT77" s="84">
        <v>37407</v>
      </c>
      <c r="AU77" s="85">
        <v>3.575</v>
      </c>
    </row>
    <row r="78" spans="1:47" ht="15">
      <c r="A78" s="97">
        <v>42817</v>
      </c>
      <c r="B78" s="98">
        <v>15.626</v>
      </c>
      <c r="D78" s="97">
        <v>42457</v>
      </c>
      <c r="E78" s="98">
        <v>14.6383</v>
      </c>
      <c r="G78" s="97">
        <v>42090</v>
      </c>
      <c r="H78" s="98">
        <v>8.809</v>
      </c>
      <c r="J78" s="97">
        <v>41724</v>
      </c>
      <c r="K78" s="98">
        <v>8.0053</v>
      </c>
      <c r="M78" s="97">
        <v>41360</v>
      </c>
      <c r="N78" s="98">
        <v>5.1223</v>
      </c>
      <c r="P78" s="97">
        <v>40994</v>
      </c>
      <c r="Q78" s="98">
        <v>4.3697</v>
      </c>
      <c r="S78" s="97">
        <v>40630</v>
      </c>
      <c r="T78" s="98">
        <v>4.0438</v>
      </c>
      <c r="V78" s="97" t="s">
        <v>1206</v>
      </c>
      <c r="W78" s="98">
        <v>3.8635</v>
      </c>
      <c r="Y78" s="97">
        <v>39895</v>
      </c>
      <c r="Z78" s="98">
        <v>3.6717</v>
      </c>
      <c r="AB78" s="82">
        <v>39532</v>
      </c>
      <c r="AC78" s="83">
        <v>3.1615</v>
      </c>
      <c r="AE78" s="88">
        <v>39162</v>
      </c>
      <c r="AF78" s="83">
        <v>3.0997</v>
      </c>
      <c r="AH78" s="82">
        <v>38797</v>
      </c>
      <c r="AI78" s="89">
        <v>3.0748</v>
      </c>
      <c r="AK78" s="82">
        <v>38433</v>
      </c>
      <c r="AL78" s="83">
        <v>2.9142</v>
      </c>
      <c r="AN78" s="88">
        <v>38068</v>
      </c>
      <c r="AO78" s="83">
        <v>2.8667</v>
      </c>
      <c r="AQ78" s="82">
        <v>37701</v>
      </c>
      <c r="AR78" s="83">
        <v>3.0357</v>
      </c>
      <c r="AT78" s="80">
        <v>37410</v>
      </c>
      <c r="AU78" s="81">
        <v>3.5942</v>
      </c>
    </row>
    <row r="79" spans="1:47" ht="15">
      <c r="A79" s="97">
        <v>42821</v>
      </c>
      <c r="B79" s="98">
        <v>15.6075</v>
      </c>
      <c r="D79" s="97">
        <v>42458</v>
      </c>
      <c r="E79" s="98">
        <v>14.884</v>
      </c>
      <c r="G79" s="97">
        <v>42093</v>
      </c>
      <c r="H79" s="98">
        <v>8.8158</v>
      </c>
      <c r="J79" s="97">
        <v>41725</v>
      </c>
      <c r="K79" s="98">
        <v>8.0065</v>
      </c>
      <c r="M79" s="97">
        <v>41367</v>
      </c>
      <c r="N79" s="98">
        <v>5.1303</v>
      </c>
      <c r="P79" s="97">
        <v>40995</v>
      </c>
      <c r="Q79" s="98">
        <v>4.3725</v>
      </c>
      <c r="S79" s="97">
        <v>40631</v>
      </c>
      <c r="T79" s="98">
        <v>4.0453</v>
      </c>
      <c r="V79" s="97">
        <v>40262</v>
      </c>
      <c r="W79" s="98">
        <v>3.8658</v>
      </c>
      <c r="Y79" s="97">
        <v>39897</v>
      </c>
      <c r="Z79" s="98">
        <v>3.6858</v>
      </c>
      <c r="AB79" s="82">
        <v>39533</v>
      </c>
      <c r="AC79" s="83">
        <v>3.1688</v>
      </c>
      <c r="AE79" s="88">
        <v>39163</v>
      </c>
      <c r="AF79" s="83">
        <v>3.0988</v>
      </c>
      <c r="AH79" s="82">
        <v>38798</v>
      </c>
      <c r="AI79" s="89">
        <v>3.0752</v>
      </c>
      <c r="AK79" s="82">
        <v>38434</v>
      </c>
      <c r="AL79" s="83">
        <v>2.9165</v>
      </c>
      <c r="AN79" s="88">
        <v>38069</v>
      </c>
      <c r="AO79" s="83">
        <v>2.8658</v>
      </c>
      <c r="AQ79" s="82">
        <v>37704</v>
      </c>
      <c r="AR79" s="83">
        <v>3.0088</v>
      </c>
      <c r="AT79" s="82">
        <v>37411</v>
      </c>
      <c r="AU79" s="83">
        <v>3.6083</v>
      </c>
    </row>
    <row r="80" spans="1:47" ht="15">
      <c r="A80" s="97">
        <v>42822</v>
      </c>
      <c r="B80" s="98">
        <v>15.5433</v>
      </c>
      <c r="D80" s="97">
        <v>42459</v>
      </c>
      <c r="E80" s="98">
        <v>14.6167</v>
      </c>
      <c r="G80" s="97">
        <v>42094</v>
      </c>
      <c r="H80" s="98">
        <v>8.8197</v>
      </c>
      <c r="J80" s="97">
        <v>41726</v>
      </c>
      <c r="K80" s="98">
        <v>8.0048</v>
      </c>
      <c r="M80" s="97">
        <v>41368</v>
      </c>
      <c r="N80" s="98">
        <v>5.1328</v>
      </c>
      <c r="P80" s="97">
        <v>40996</v>
      </c>
      <c r="Q80" s="98">
        <v>4.3735</v>
      </c>
      <c r="S80" s="97">
        <v>40632</v>
      </c>
      <c r="T80" s="98">
        <v>4.0492</v>
      </c>
      <c r="V80" s="97">
        <v>40263</v>
      </c>
      <c r="W80" s="98">
        <v>3.8672</v>
      </c>
      <c r="Y80" s="97">
        <v>39898</v>
      </c>
      <c r="Z80" s="98">
        <v>3.6917</v>
      </c>
      <c r="AB80" s="82">
        <v>39534</v>
      </c>
      <c r="AC80" s="83">
        <v>3.1672</v>
      </c>
      <c r="AE80" s="88">
        <v>39164</v>
      </c>
      <c r="AF80" s="83">
        <v>3.0988</v>
      </c>
      <c r="AH80" s="82">
        <v>38799</v>
      </c>
      <c r="AI80" s="89">
        <v>3.0753</v>
      </c>
      <c r="AK80" s="82">
        <v>38439</v>
      </c>
      <c r="AL80" s="83">
        <v>2.9188</v>
      </c>
      <c r="AN80" s="88">
        <v>38070</v>
      </c>
      <c r="AO80" s="83">
        <v>2.8752</v>
      </c>
      <c r="AQ80" s="82">
        <v>37705</v>
      </c>
      <c r="AR80" s="83">
        <v>2.9417</v>
      </c>
      <c r="AT80" s="82">
        <v>37412</v>
      </c>
      <c r="AU80" s="83">
        <v>3.6267</v>
      </c>
    </row>
    <row r="81" spans="1:47" ht="15">
      <c r="A81" s="97">
        <v>42823</v>
      </c>
      <c r="B81" s="98">
        <v>15.4678</v>
      </c>
      <c r="D81" s="97">
        <v>42460</v>
      </c>
      <c r="E81" s="98">
        <v>14.5817</v>
      </c>
      <c r="G81" s="97">
        <v>42095</v>
      </c>
      <c r="H81" s="98">
        <v>8.826</v>
      </c>
      <c r="J81" s="97">
        <v>41729</v>
      </c>
      <c r="K81" s="98">
        <v>8.0098</v>
      </c>
      <c r="M81" s="97">
        <v>41369</v>
      </c>
      <c r="N81" s="98">
        <v>5.137</v>
      </c>
      <c r="P81" s="97">
        <v>40997</v>
      </c>
      <c r="Q81" s="98">
        <v>4.3753</v>
      </c>
      <c r="S81" s="97">
        <v>40633</v>
      </c>
      <c r="T81" s="98">
        <v>4.052</v>
      </c>
      <c r="V81" s="97">
        <v>40266</v>
      </c>
      <c r="W81" s="98">
        <v>3.8713</v>
      </c>
      <c r="Y81" s="97">
        <v>39899</v>
      </c>
      <c r="Z81" s="98">
        <v>3.7103</v>
      </c>
      <c r="AB81" s="82">
        <v>39535</v>
      </c>
      <c r="AC81" s="83">
        <v>3.1638</v>
      </c>
      <c r="AE81" s="88">
        <v>39167</v>
      </c>
      <c r="AF81" s="83">
        <v>3.102</v>
      </c>
      <c r="AH81" s="82">
        <v>38803</v>
      </c>
      <c r="AI81" s="89">
        <v>3.0795</v>
      </c>
      <c r="AK81" s="82">
        <v>38440</v>
      </c>
      <c r="AL81" s="83">
        <v>2.9222</v>
      </c>
      <c r="AN81" s="88">
        <v>38071</v>
      </c>
      <c r="AO81" s="83">
        <v>2.8818</v>
      </c>
      <c r="AQ81" s="82">
        <v>37706</v>
      </c>
      <c r="AR81" s="83">
        <v>2.9012</v>
      </c>
      <c r="AT81" s="82">
        <v>37413</v>
      </c>
      <c r="AU81" s="83">
        <v>3.6367</v>
      </c>
    </row>
    <row r="82" spans="1:47" ht="15">
      <c r="A82" s="97">
        <v>42824</v>
      </c>
      <c r="B82" s="98">
        <v>15.3998</v>
      </c>
      <c r="D82" s="97">
        <v>42461</v>
      </c>
      <c r="E82" s="98">
        <v>14.7033</v>
      </c>
      <c r="G82" s="97">
        <v>42100</v>
      </c>
      <c r="H82" s="98">
        <v>8.8295</v>
      </c>
      <c r="J82" s="97">
        <v>41730</v>
      </c>
      <c r="K82" s="98">
        <v>8.0012</v>
      </c>
      <c r="M82" s="97">
        <v>41372</v>
      </c>
      <c r="N82" s="98">
        <v>5.1345</v>
      </c>
      <c r="P82" s="97">
        <v>40998</v>
      </c>
      <c r="Q82" s="98">
        <v>4.3785</v>
      </c>
      <c r="S82" s="97">
        <v>40634</v>
      </c>
      <c r="T82" s="98">
        <v>4.0542</v>
      </c>
      <c r="V82" s="97">
        <v>40267</v>
      </c>
      <c r="W82" s="98">
        <v>3.8748</v>
      </c>
      <c r="Y82" s="97">
        <v>39902</v>
      </c>
      <c r="Z82" s="98">
        <v>3.7167</v>
      </c>
      <c r="AB82" s="82">
        <v>39538</v>
      </c>
      <c r="AC82" s="83">
        <v>3.1653</v>
      </c>
      <c r="AE82" s="88">
        <v>39168</v>
      </c>
      <c r="AF82" s="83">
        <v>3.1058</v>
      </c>
      <c r="AH82" s="82">
        <v>38804</v>
      </c>
      <c r="AI82" s="89">
        <v>3.0845</v>
      </c>
      <c r="AK82" s="82">
        <v>38441</v>
      </c>
      <c r="AL82" s="83">
        <v>2.9163</v>
      </c>
      <c r="AN82" s="88">
        <v>38072</v>
      </c>
      <c r="AO82" s="83">
        <v>2.8782</v>
      </c>
      <c r="AQ82" s="82">
        <v>37707</v>
      </c>
      <c r="AR82" s="83">
        <v>2.871</v>
      </c>
      <c r="AT82" s="82">
        <v>37414</v>
      </c>
      <c r="AU82" s="83">
        <v>3.63</v>
      </c>
    </row>
    <row r="83" spans="1:47" ht="15.75" thickBot="1">
      <c r="A83" s="97">
        <v>42825</v>
      </c>
      <c r="B83" s="98">
        <v>15.3818</v>
      </c>
      <c r="D83" s="97">
        <v>42464</v>
      </c>
      <c r="E83" s="98">
        <v>14.7792</v>
      </c>
      <c r="G83" s="97">
        <v>42101</v>
      </c>
      <c r="H83" s="98">
        <v>8.8343</v>
      </c>
      <c r="J83" s="97">
        <v>41732</v>
      </c>
      <c r="K83" s="98">
        <v>8.0028</v>
      </c>
      <c r="M83" s="97">
        <v>41373</v>
      </c>
      <c r="N83" s="98">
        <v>5.1373</v>
      </c>
      <c r="P83" s="97">
        <v>41002</v>
      </c>
      <c r="Q83" s="98">
        <v>4.3798</v>
      </c>
      <c r="S83" s="97">
        <v>40637</v>
      </c>
      <c r="T83" s="98">
        <v>4.0522</v>
      </c>
      <c r="V83" s="97">
        <v>40268</v>
      </c>
      <c r="W83" s="98">
        <v>3.8763</v>
      </c>
      <c r="Y83" s="97">
        <v>39903</v>
      </c>
      <c r="Z83" s="98">
        <v>3.7135</v>
      </c>
      <c r="AB83" s="82">
        <v>39539</v>
      </c>
      <c r="AC83" s="83">
        <v>3.1668</v>
      </c>
      <c r="AE83" s="88">
        <v>39169</v>
      </c>
      <c r="AF83" s="83">
        <v>3.106</v>
      </c>
      <c r="AH83" s="82">
        <v>38805</v>
      </c>
      <c r="AI83" s="89">
        <v>3.0783</v>
      </c>
      <c r="AK83" s="86">
        <v>38442</v>
      </c>
      <c r="AL83" s="87">
        <v>2.9233</v>
      </c>
      <c r="AN83" s="88">
        <v>38075</v>
      </c>
      <c r="AO83" s="83">
        <v>2.884</v>
      </c>
      <c r="AQ83" s="82">
        <v>37708</v>
      </c>
      <c r="AR83" s="83">
        <v>2.9625</v>
      </c>
      <c r="AT83" s="82">
        <v>37417</v>
      </c>
      <c r="AU83" s="83">
        <v>3.5325</v>
      </c>
    </row>
    <row r="84" spans="1:47" ht="15">
      <c r="A84" s="97">
        <v>42828</v>
      </c>
      <c r="B84" s="98">
        <v>15.4175</v>
      </c>
      <c r="D84" s="97">
        <v>42465</v>
      </c>
      <c r="E84" s="98">
        <v>14.6817</v>
      </c>
      <c r="G84" s="97">
        <v>42102</v>
      </c>
      <c r="H84" s="98">
        <v>8.8388</v>
      </c>
      <c r="J84" s="97">
        <v>41733</v>
      </c>
      <c r="K84" s="98">
        <v>8.0008</v>
      </c>
      <c r="M84" s="97">
        <v>41374</v>
      </c>
      <c r="N84" s="98">
        <v>5.14</v>
      </c>
      <c r="P84" s="97">
        <v>41003</v>
      </c>
      <c r="Q84" s="98">
        <v>4.3843</v>
      </c>
      <c r="S84" s="97">
        <v>40638</v>
      </c>
      <c r="T84" s="98">
        <v>4.0525</v>
      </c>
      <c r="V84" s="97">
        <v>40273</v>
      </c>
      <c r="W84" s="98">
        <v>3.8768</v>
      </c>
      <c r="Y84" s="97">
        <v>39904</v>
      </c>
      <c r="Z84" s="98">
        <v>3.7185</v>
      </c>
      <c r="AB84" s="82">
        <v>39541</v>
      </c>
      <c r="AC84" s="83">
        <v>3.1625</v>
      </c>
      <c r="AE84" s="88">
        <v>39170</v>
      </c>
      <c r="AF84" s="83">
        <v>3.1013</v>
      </c>
      <c r="AH84" s="82">
        <v>38806</v>
      </c>
      <c r="AI84" s="89">
        <v>3.0798</v>
      </c>
      <c r="AK84" s="82">
        <v>38443</v>
      </c>
      <c r="AL84" s="83">
        <v>2.9188</v>
      </c>
      <c r="AN84" s="88">
        <v>38076</v>
      </c>
      <c r="AO84" s="83">
        <v>2.865</v>
      </c>
      <c r="AQ84" s="80">
        <v>37712</v>
      </c>
      <c r="AR84" s="81">
        <v>2.9792</v>
      </c>
      <c r="AT84" s="82">
        <v>37418</v>
      </c>
      <c r="AU84" s="83">
        <v>3.4558</v>
      </c>
    </row>
    <row r="85" spans="1:47" ht="15.75" thickBot="1">
      <c r="A85" s="97">
        <v>42829</v>
      </c>
      <c r="B85" s="98">
        <v>15.379</v>
      </c>
      <c r="D85" s="97">
        <v>42466</v>
      </c>
      <c r="E85" s="98">
        <v>14.6913</v>
      </c>
      <c r="G85" s="97">
        <v>42103</v>
      </c>
      <c r="H85" s="98">
        <v>8.8435</v>
      </c>
      <c r="J85" s="97">
        <v>41736</v>
      </c>
      <c r="K85" s="98">
        <v>8.0018</v>
      </c>
      <c r="M85" s="97">
        <v>41375</v>
      </c>
      <c r="N85" s="98">
        <v>5.1432</v>
      </c>
      <c r="P85" s="97">
        <v>41008</v>
      </c>
      <c r="Q85" s="98">
        <v>4.3868</v>
      </c>
      <c r="S85" s="97">
        <v>40639</v>
      </c>
      <c r="T85" s="98">
        <v>4.0535</v>
      </c>
      <c r="V85" s="97">
        <v>40274</v>
      </c>
      <c r="W85" s="98">
        <v>3.8788</v>
      </c>
      <c r="Y85" s="97">
        <v>39906</v>
      </c>
      <c r="Z85" s="98">
        <v>3.7017</v>
      </c>
      <c r="AB85" s="82">
        <v>39542</v>
      </c>
      <c r="AC85" s="83">
        <v>3.1625</v>
      </c>
      <c r="AE85" s="94">
        <v>39171</v>
      </c>
      <c r="AF85" s="87">
        <v>3.1007</v>
      </c>
      <c r="AH85" s="86">
        <v>38807</v>
      </c>
      <c r="AI85" s="93">
        <v>3.0808</v>
      </c>
      <c r="AK85" s="82">
        <v>38446</v>
      </c>
      <c r="AL85" s="83">
        <v>2.9187</v>
      </c>
      <c r="AN85" s="86">
        <v>38077</v>
      </c>
      <c r="AO85" s="87">
        <v>2.855</v>
      </c>
      <c r="AQ85" s="82">
        <v>37713</v>
      </c>
      <c r="AR85" s="83">
        <v>2.9243</v>
      </c>
      <c r="AT85" s="82">
        <v>37419</v>
      </c>
      <c r="AU85" s="83">
        <v>3.445</v>
      </c>
    </row>
    <row r="86" spans="1:47" ht="15">
      <c r="A86" s="97">
        <v>42830</v>
      </c>
      <c r="B86" s="98">
        <v>15.352</v>
      </c>
      <c r="D86" s="97">
        <v>42467</v>
      </c>
      <c r="E86" s="98">
        <v>14.525</v>
      </c>
      <c r="G86" s="97">
        <v>42104</v>
      </c>
      <c r="H86" s="98">
        <v>8.8482</v>
      </c>
      <c r="J86" s="97">
        <v>41737</v>
      </c>
      <c r="K86" s="98">
        <v>8.0013</v>
      </c>
      <c r="M86" s="97">
        <v>41376</v>
      </c>
      <c r="N86" s="98">
        <v>5.1468</v>
      </c>
      <c r="P86" s="97">
        <v>41009</v>
      </c>
      <c r="Q86" s="98">
        <v>4.3835</v>
      </c>
      <c r="S86" s="97">
        <v>40640</v>
      </c>
      <c r="T86" s="98">
        <v>4.0535</v>
      </c>
      <c r="V86" s="97">
        <v>40275</v>
      </c>
      <c r="W86" s="98">
        <v>3.8798</v>
      </c>
      <c r="Y86" s="97">
        <v>39909</v>
      </c>
      <c r="Z86" s="98">
        <v>3.6848</v>
      </c>
      <c r="AB86" s="82">
        <v>39545</v>
      </c>
      <c r="AC86" s="83">
        <v>3.16</v>
      </c>
      <c r="AE86" s="80">
        <v>39175</v>
      </c>
      <c r="AF86" s="81">
        <v>3.1007</v>
      </c>
      <c r="AH86" s="80">
        <v>38810</v>
      </c>
      <c r="AI86" s="81">
        <v>3.0818</v>
      </c>
      <c r="AK86" s="82">
        <v>38447</v>
      </c>
      <c r="AL86" s="83">
        <v>2.9158</v>
      </c>
      <c r="AN86" s="88">
        <v>38078</v>
      </c>
      <c r="AO86" s="89">
        <v>2.8522</v>
      </c>
      <c r="AQ86" s="82">
        <v>37714</v>
      </c>
      <c r="AR86" s="83">
        <v>2.9</v>
      </c>
      <c r="AT86" s="82">
        <v>37420</v>
      </c>
      <c r="AU86" s="83">
        <v>3.4717</v>
      </c>
    </row>
    <row r="87" spans="1:47" ht="15">
      <c r="A87" s="97">
        <v>42831</v>
      </c>
      <c r="B87" s="98">
        <v>15.4075</v>
      </c>
      <c r="D87" s="97">
        <v>42468</v>
      </c>
      <c r="E87" s="98">
        <v>14.43</v>
      </c>
      <c r="G87" s="97">
        <v>42107</v>
      </c>
      <c r="H87" s="98">
        <v>8.8543</v>
      </c>
      <c r="J87" s="97">
        <v>41738</v>
      </c>
      <c r="K87" s="98">
        <v>8.0008</v>
      </c>
      <c r="M87" s="97">
        <v>41379</v>
      </c>
      <c r="N87" s="98">
        <v>5.1522</v>
      </c>
      <c r="P87" s="97">
        <v>41010</v>
      </c>
      <c r="Q87" s="98">
        <v>4.385</v>
      </c>
      <c r="S87" s="97">
        <v>40641</v>
      </c>
      <c r="T87" s="98">
        <v>4.0502</v>
      </c>
      <c r="V87" s="97">
        <v>40276</v>
      </c>
      <c r="W87" s="98">
        <v>3.8758</v>
      </c>
      <c r="Y87" s="97">
        <v>39910</v>
      </c>
      <c r="Z87" s="98">
        <v>3.6738</v>
      </c>
      <c r="AB87" s="82">
        <v>39546</v>
      </c>
      <c r="AC87" s="83">
        <v>3.1578</v>
      </c>
      <c r="AE87" s="88">
        <v>39176</v>
      </c>
      <c r="AF87" s="83">
        <v>3.1008</v>
      </c>
      <c r="AH87" s="82">
        <v>38811</v>
      </c>
      <c r="AI87" s="89">
        <v>3.0828</v>
      </c>
      <c r="AK87" s="82">
        <v>38448</v>
      </c>
      <c r="AL87" s="83">
        <v>2.9067</v>
      </c>
      <c r="AN87" s="88">
        <v>38079</v>
      </c>
      <c r="AO87" s="83">
        <v>2.8457</v>
      </c>
      <c r="AQ87" s="82">
        <v>37715</v>
      </c>
      <c r="AR87" s="83">
        <v>2.9022</v>
      </c>
      <c r="AT87" s="82">
        <v>37421</v>
      </c>
      <c r="AU87" s="83">
        <v>3.5043</v>
      </c>
    </row>
    <row r="88" spans="1:47" ht="15">
      <c r="A88" s="97">
        <v>42832</v>
      </c>
      <c r="B88" s="98">
        <v>15.3745</v>
      </c>
      <c r="D88" s="97">
        <v>42471</v>
      </c>
      <c r="E88" s="98">
        <v>14.51</v>
      </c>
      <c r="G88" s="97">
        <v>42108</v>
      </c>
      <c r="H88" s="98">
        <v>8.8578</v>
      </c>
      <c r="J88" s="97">
        <v>41739</v>
      </c>
      <c r="K88" s="98">
        <v>8.0012</v>
      </c>
      <c r="M88" s="97">
        <v>41380</v>
      </c>
      <c r="N88" s="98">
        <v>5.1552</v>
      </c>
      <c r="P88" s="97">
        <v>41011</v>
      </c>
      <c r="Q88" s="98">
        <v>4.3907</v>
      </c>
      <c r="S88" s="97">
        <v>40644</v>
      </c>
      <c r="T88" s="98">
        <v>4.0495</v>
      </c>
      <c r="V88" s="97">
        <v>40277</v>
      </c>
      <c r="W88" s="98">
        <v>3.8745</v>
      </c>
      <c r="Y88" s="97">
        <v>39911</v>
      </c>
      <c r="Z88" s="98">
        <v>3.678</v>
      </c>
      <c r="AB88" s="82">
        <v>39547</v>
      </c>
      <c r="AC88" s="83">
        <v>3.1585</v>
      </c>
      <c r="AE88" s="88">
        <v>39181</v>
      </c>
      <c r="AF88" s="83">
        <v>3.0968</v>
      </c>
      <c r="AH88" s="82">
        <v>38812</v>
      </c>
      <c r="AI88" s="89">
        <v>3.0807</v>
      </c>
      <c r="AK88" s="82">
        <v>38449</v>
      </c>
      <c r="AL88" s="83">
        <v>2.8925</v>
      </c>
      <c r="AN88" s="88">
        <v>38083</v>
      </c>
      <c r="AO88" s="83">
        <v>2.8445</v>
      </c>
      <c r="AQ88" s="82">
        <v>37718</v>
      </c>
      <c r="AR88" s="83">
        <v>2.8932</v>
      </c>
      <c r="AT88" s="82">
        <v>37425</v>
      </c>
      <c r="AU88" s="83">
        <v>3.5078</v>
      </c>
    </row>
    <row r="89" spans="1:47" ht="15">
      <c r="A89" s="97">
        <v>42835</v>
      </c>
      <c r="B89" s="98">
        <v>15.3293</v>
      </c>
      <c r="D89" s="97">
        <v>42472</v>
      </c>
      <c r="E89" s="98">
        <v>14.54</v>
      </c>
      <c r="G89" s="97">
        <v>42109</v>
      </c>
      <c r="H89" s="98">
        <v>8.8638</v>
      </c>
      <c r="J89" s="97">
        <v>41740</v>
      </c>
      <c r="K89" s="98">
        <v>8.0013</v>
      </c>
      <c r="M89" s="97">
        <v>41381</v>
      </c>
      <c r="N89" s="98">
        <v>5.1558</v>
      </c>
      <c r="P89" s="97">
        <v>41012</v>
      </c>
      <c r="Q89" s="98">
        <v>4.3948</v>
      </c>
      <c r="S89" s="97">
        <v>40645</v>
      </c>
      <c r="T89" s="98">
        <v>4.0498</v>
      </c>
      <c r="V89" s="97">
        <v>40280</v>
      </c>
      <c r="W89" s="98">
        <v>3.8775</v>
      </c>
      <c r="Y89" s="97">
        <v>39916</v>
      </c>
      <c r="Z89" s="98">
        <v>3.6777</v>
      </c>
      <c r="AB89" s="82">
        <v>39548</v>
      </c>
      <c r="AC89" s="83">
        <v>3.1573</v>
      </c>
      <c r="AE89" s="88">
        <v>39182</v>
      </c>
      <c r="AF89" s="83">
        <v>3.0945</v>
      </c>
      <c r="AH89" s="82">
        <v>38813</v>
      </c>
      <c r="AI89" s="89">
        <v>3.0787</v>
      </c>
      <c r="AK89" s="82">
        <v>38450</v>
      </c>
      <c r="AL89" s="83">
        <v>2.8938</v>
      </c>
      <c r="AN89" s="88">
        <v>38084</v>
      </c>
      <c r="AO89" s="83">
        <v>2.8108</v>
      </c>
      <c r="AQ89" s="82">
        <v>37719</v>
      </c>
      <c r="AR89" s="83">
        <v>2.9092</v>
      </c>
      <c r="AT89" s="82">
        <v>37426</v>
      </c>
      <c r="AU89" s="83">
        <v>3.5362</v>
      </c>
    </row>
    <row r="90" spans="1:47" ht="15">
      <c r="A90" s="97">
        <v>42836</v>
      </c>
      <c r="B90" s="98">
        <v>15.2393</v>
      </c>
      <c r="D90" s="97">
        <v>42473</v>
      </c>
      <c r="E90" s="98">
        <v>14.4242</v>
      </c>
      <c r="G90" s="97">
        <v>42110</v>
      </c>
      <c r="H90" s="98">
        <v>8.8673</v>
      </c>
      <c r="J90" s="97">
        <v>41743</v>
      </c>
      <c r="K90" s="98">
        <v>8.0018</v>
      </c>
      <c r="M90" s="97">
        <v>41382</v>
      </c>
      <c r="N90" s="98">
        <v>5.158</v>
      </c>
      <c r="P90" s="97">
        <v>41015</v>
      </c>
      <c r="Q90" s="98">
        <v>4.3953</v>
      </c>
      <c r="S90" s="97">
        <v>40646</v>
      </c>
      <c r="T90" s="98">
        <v>4.0553</v>
      </c>
      <c r="V90" s="97">
        <v>40281</v>
      </c>
      <c r="W90" s="98">
        <v>3.8808</v>
      </c>
      <c r="Y90" s="97">
        <v>39917</v>
      </c>
      <c r="Z90" s="98">
        <v>3.6823</v>
      </c>
      <c r="AB90" s="82">
        <v>39549</v>
      </c>
      <c r="AC90" s="83">
        <v>3.152</v>
      </c>
      <c r="AE90" s="88">
        <v>39183</v>
      </c>
      <c r="AF90" s="83">
        <v>3.0918</v>
      </c>
      <c r="AH90" s="82">
        <v>38814</v>
      </c>
      <c r="AI90" s="89">
        <v>3.079</v>
      </c>
      <c r="AK90" s="82">
        <v>38453</v>
      </c>
      <c r="AL90" s="83">
        <v>2.8927</v>
      </c>
      <c r="AN90" s="88">
        <v>38089</v>
      </c>
      <c r="AO90" s="83">
        <v>2.8037</v>
      </c>
      <c r="AQ90" s="82">
        <v>37720</v>
      </c>
      <c r="AR90" s="83">
        <v>2.9187</v>
      </c>
      <c r="AT90" s="82">
        <v>37427</v>
      </c>
      <c r="AU90" s="83">
        <v>3.5833</v>
      </c>
    </row>
    <row r="91" spans="1:47" ht="15">
      <c r="A91" s="97">
        <v>42837</v>
      </c>
      <c r="B91" s="98">
        <v>15.1742</v>
      </c>
      <c r="D91" s="97">
        <v>42474</v>
      </c>
      <c r="E91" s="98">
        <v>14.3683</v>
      </c>
      <c r="G91" s="97">
        <v>42111</v>
      </c>
      <c r="H91" s="98">
        <v>8.8668</v>
      </c>
      <c r="J91" s="97">
        <v>41744</v>
      </c>
      <c r="K91" s="98">
        <v>8.002</v>
      </c>
      <c r="M91" s="97">
        <v>41383</v>
      </c>
      <c r="N91" s="98">
        <v>5.1613</v>
      </c>
      <c r="P91" s="97">
        <v>41016</v>
      </c>
      <c r="Q91" s="98">
        <v>4.3948</v>
      </c>
      <c r="S91" s="97">
        <v>40647</v>
      </c>
      <c r="T91" s="98">
        <v>4.0652</v>
      </c>
      <c r="V91" s="97">
        <v>40282</v>
      </c>
      <c r="W91" s="98">
        <v>3.879</v>
      </c>
      <c r="Y91" s="97">
        <v>39918</v>
      </c>
      <c r="Z91" s="98">
        <v>3.6772</v>
      </c>
      <c r="AB91" s="82">
        <v>39552</v>
      </c>
      <c r="AC91" s="83">
        <v>3.1527</v>
      </c>
      <c r="AE91" s="88">
        <v>39184</v>
      </c>
      <c r="AF91" s="83">
        <v>3.0855</v>
      </c>
      <c r="AH91" s="82">
        <v>38817</v>
      </c>
      <c r="AI91" s="89">
        <v>3.08</v>
      </c>
      <c r="AK91" s="82">
        <v>38454</v>
      </c>
      <c r="AL91" s="83">
        <v>2.8897</v>
      </c>
      <c r="AN91" s="88">
        <v>38090</v>
      </c>
      <c r="AO91" s="83">
        <v>2.8162</v>
      </c>
      <c r="AQ91" s="82">
        <v>37721</v>
      </c>
      <c r="AR91" s="83">
        <v>2.895</v>
      </c>
      <c r="AT91" s="82">
        <v>37428</v>
      </c>
      <c r="AU91" s="83">
        <v>3.636</v>
      </c>
    </row>
    <row r="92" spans="1:47" ht="15">
      <c r="A92" s="97">
        <v>42842</v>
      </c>
      <c r="B92" s="98">
        <v>15.2098</v>
      </c>
      <c r="D92" s="97">
        <v>42475</v>
      </c>
      <c r="E92" s="98">
        <v>14.295</v>
      </c>
      <c r="G92" s="97">
        <v>42114</v>
      </c>
      <c r="H92" s="98">
        <v>8.8692</v>
      </c>
      <c r="J92" s="97">
        <v>41745</v>
      </c>
      <c r="K92" s="98">
        <v>8.0007</v>
      </c>
      <c r="M92" s="97">
        <v>41386</v>
      </c>
      <c r="N92" s="98">
        <v>5.1667</v>
      </c>
      <c r="P92" s="97">
        <v>41017</v>
      </c>
      <c r="Q92" s="98">
        <v>4.3992</v>
      </c>
      <c r="S92" s="97">
        <v>40648</v>
      </c>
      <c r="T92" s="98">
        <v>4.0688</v>
      </c>
      <c r="V92" s="97">
        <v>40283</v>
      </c>
      <c r="W92" s="98">
        <v>3.8748</v>
      </c>
      <c r="Y92" s="97">
        <v>39919</v>
      </c>
      <c r="Z92" s="98">
        <v>3.676</v>
      </c>
      <c r="AB92" s="82">
        <v>39553</v>
      </c>
      <c r="AC92" s="83">
        <v>3.1553</v>
      </c>
      <c r="AE92" s="88">
        <v>39185</v>
      </c>
      <c r="AF92" s="83">
        <v>3.089</v>
      </c>
      <c r="AH92" s="82">
        <v>38818</v>
      </c>
      <c r="AI92" s="89">
        <v>3.0788</v>
      </c>
      <c r="AK92" s="82">
        <v>38455</v>
      </c>
      <c r="AL92" s="83">
        <v>2.8823</v>
      </c>
      <c r="AN92" s="88">
        <v>38091</v>
      </c>
      <c r="AO92" s="83">
        <v>2.8167</v>
      </c>
      <c r="AQ92" s="82">
        <v>37722</v>
      </c>
      <c r="AR92" s="83">
        <v>2.8897</v>
      </c>
      <c r="AT92" s="82">
        <v>37431</v>
      </c>
      <c r="AU92" s="83">
        <v>3.7058</v>
      </c>
    </row>
    <row r="93" spans="1:47" ht="15">
      <c r="A93" s="97">
        <v>42843</v>
      </c>
      <c r="B93" s="98">
        <v>15.2255</v>
      </c>
      <c r="D93" s="97">
        <v>42478</v>
      </c>
      <c r="E93" s="98">
        <v>14.14</v>
      </c>
      <c r="G93" s="97">
        <v>42115</v>
      </c>
      <c r="H93" s="98">
        <v>8.8728</v>
      </c>
      <c r="J93" s="97">
        <v>41750</v>
      </c>
      <c r="K93" s="98">
        <v>8.002</v>
      </c>
      <c r="M93" s="97">
        <v>41387</v>
      </c>
      <c r="N93" s="98">
        <v>5.1693</v>
      </c>
      <c r="P93" s="97">
        <v>41018</v>
      </c>
      <c r="Q93" s="98">
        <v>4.4037</v>
      </c>
      <c r="S93" s="97">
        <v>40651</v>
      </c>
      <c r="T93" s="98">
        <v>4.0733</v>
      </c>
      <c r="V93" s="97">
        <v>40284</v>
      </c>
      <c r="W93" s="98">
        <v>3.8717</v>
      </c>
      <c r="Y93" s="97">
        <v>39920</v>
      </c>
      <c r="Z93" s="98">
        <v>3.6798</v>
      </c>
      <c r="AB93" s="82">
        <v>39554</v>
      </c>
      <c r="AC93" s="83">
        <v>3.1633</v>
      </c>
      <c r="AE93" s="88">
        <v>39188</v>
      </c>
      <c r="AF93" s="83">
        <v>3.0885</v>
      </c>
      <c r="AH93" s="82">
        <v>38819</v>
      </c>
      <c r="AI93" s="89">
        <v>3.077</v>
      </c>
      <c r="AK93" s="82">
        <v>38456</v>
      </c>
      <c r="AL93" s="83">
        <v>2.8838</v>
      </c>
      <c r="AN93" s="88">
        <v>38092</v>
      </c>
      <c r="AO93" s="83">
        <v>2.8142</v>
      </c>
      <c r="AQ93" s="82">
        <v>37725</v>
      </c>
      <c r="AR93" s="83">
        <v>2.924</v>
      </c>
      <c r="AT93" s="82">
        <v>37432</v>
      </c>
      <c r="AU93" s="83">
        <v>3.85</v>
      </c>
    </row>
    <row r="94" spans="1:47" ht="15">
      <c r="A94" s="97">
        <v>42844</v>
      </c>
      <c r="B94" s="98">
        <v>15.4167</v>
      </c>
      <c r="D94" s="97">
        <v>42479</v>
      </c>
      <c r="E94" s="98">
        <v>14.1418</v>
      </c>
      <c r="G94" s="97">
        <v>42116</v>
      </c>
      <c r="H94" s="98">
        <v>8.8772</v>
      </c>
      <c r="J94" s="97">
        <v>41751</v>
      </c>
      <c r="K94" s="98">
        <v>8.0015</v>
      </c>
      <c r="M94" s="97">
        <v>41388</v>
      </c>
      <c r="N94" s="98">
        <v>5.1747</v>
      </c>
      <c r="P94" s="97">
        <v>41019</v>
      </c>
      <c r="Q94" s="98">
        <v>4.4052</v>
      </c>
      <c r="S94" s="97">
        <v>40652</v>
      </c>
      <c r="T94" s="98">
        <v>4.0752</v>
      </c>
      <c r="V94" s="97">
        <v>40287</v>
      </c>
      <c r="W94" s="98">
        <v>3.8682</v>
      </c>
      <c r="Y94" s="97">
        <v>39923</v>
      </c>
      <c r="Z94" s="98">
        <v>3.6868</v>
      </c>
      <c r="AB94" s="82">
        <v>39555</v>
      </c>
      <c r="AC94" s="83">
        <v>3.1692</v>
      </c>
      <c r="AE94" s="88">
        <v>39189</v>
      </c>
      <c r="AF94" s="83">
        <v>3.0835</v>
      </c>
      <c r="AH94" s="82">
        <v>38824</v>
      </c>
      <c r="AI94" s="89">
        <v>3.077</v>
      </c>
      <c r="AK94" s="82">
        <v>38457</v>
      </c>
      <c r="AL94" s="83">
        <v>2.8938</v>
      </c>
      <c r="AN94" s="88">
        <v>38093</v>
      </c>
      <c r="AO94" s="83">
        <v>2.8195</v>
      </c>
      <c r="AQ94" s="82">
        <v>37726</v>
      </c>
      <c r="AR94" s="83">
        <v>2.959</v>
      </c>
      <c r="AT94" s="82">
        <v>37433</v>
      </c>
      <c r="AU94" s="83">
        <v>3.8675</v>
      </c>
    </row>
    <row r="95" spans="1:47" ht="15">
      <c r="A95" s="97">
        <v>42845</v>
      </c>
      <c r="B95" s="98">
        <v>15.4042</v>
      </c>
      <c r="D95" s="97">
        <v>42480</v>
      </c>
      <c r="E95" s="98">
        <v>14.2425</v>
      </c>
      <c r="G95" s="97">
        <v>42117</v>
      </c>
      <c r="H95" s="98">
        <v>8.8823</v>
      </c>
      <c r="J95" s="97">
        <v>41752</v>
      </c>
      <c r="K95" s="98">
        <v>8.0008</v>
      </c>
      <c r="M95" s="97">
        <v>41389</v>
      </c>
      <c r="N95" s="98">
        <v>5.1753</v>
      </c>
      <c r="P95" s="97">
        <v>41022</v>
      </c>
      <c r="Q95" s="98">
        <v>4.407</v>
      </c>
      <c r="S95" s="97">
        <v>40653</v>
      </c>
      <c r="T95" s="98">
        <v>4.0782</v>
      </c>
      <c r="V95" s="97">
        <v>40288</v>
      </c>
      <c r="W95" s="98">
        <v>3.8715</v>
      </c>
      <c r="Y95" s="97">
        <v>39924</v>
      </c>
      <c r="Z95" s="98">
        <v>3.6925</v>
      </c>
      <c r="AB95" s="82">
        <v>39556</v>
      </c>
      <c r="AC95" s="83">
        <v>3.1698</v>
      </c>
      <c r="AE95" s="88">
        <v>39190</v>
      </c>
      <c r="AF95" s="83">
        <v>3.0808</v>
      </c>
      <c r="AH95" s="82">
        <v>38825</v>
      </c>
      <c r="AI95" s="89">
        <v>3.0717</v>
      </c>
      <c r="AK95" s="82">
        <v>38460</v>
      </c>
      <c r="AL95" s="83">
        <v>2.9012</v>
      </c>
      <c r="AN95" s="88">
        <v>38096</v>
      </c>
      <c r="AO95" s="83">
        <v>2.823</v>
      </c>
      <c r="AQ95" s="82">
        <v>37727</v>
      </c>
      <c r="AR95" s="83">
        <v>2.9377</v>
      </c>
      <c r="AT95" s="82">
        <v>37434</v>
      </c>
      <c r="AU95" s="83">
        <v>3.8092</v>
      </c>
    </row>
    <row r="96" spans="1:47" ht="15.75" thickBot="1">
      <c r="A96" s="97">
        <v>42846</v>
      </c>
      <c r="B96" s="98">
        <v>15.393</v>
      </c>
      <c r="D96" s="97">
        <v>42481</v>
      </c>
      <c r="E96" s="98">
        <v>14.36</v>
      </c>
      <c r="G96" s="97">
        <v>42118</v>
      </c>
      <c r="H96" s="98">
        <v>8.8878</v>
      </c>
      <c r="J96" s="97">
        <v>41753</v>
      </c>
      <c r="K96" s="98">
        <v>8.0008</v>
      </c>
      <c r="M96" s="97">
        <v>41390</v>
      </c>
      <c r="N96" s="98">
        <v>5.1752</v>
      </c>
      <c r="P96" s="97">
        <v>41023</v>
      </c>
      <c r="Q96" s="98">
        <v>4.4098</v>
      </c>
      <c r="S96" s="97">
        <v>40658</v>
      </c>
      <c r="T96" s="98">
        <v>4.0828</v>
      </c>
      <c r="V96" s="97">
        <v>40289</v>
      </c>
      <c r="W96" s="98">
        <v>3.8717</v>
      </c>
      <c r="Y96" s="97">
        <v>39925</v>
      </c>
      <c r="Z96" s="98">
        <v>3.6967</v>
      </c>
      <c r="AB96" s="82">
        <v>39559</v>
      </c>
      <c r="AC96" s="83">
        <v>3.1732</v>
      </c>
      <c r="AE96" s="88">
        <v>39191</v>
      </c>
      <c r="AF96" s="83">
        <v>3.0865</v>
      </c>
      <c r="AH96" s="82">
        <v>38826</v>
      </c>
      <c r="AI96" s="89">
        <v>3.0687</v>
      </c>
      <c r="AK96" s="82">
        <v>38461</v>
      </c>
      <c r="AL96" s="83">
        <v>2.8983</v>
      </c>
      <c r="AN96" s="88">
        <v>38097</v>
      </c>
      <c r="AO96" s="83">
        <v>2.8355</v>
      </c>
      <c r="AQ96" s="82">
        <v>37732</v>
      </c>
      <c r="AR96" s="83">
        <v>2.8953</v>
      </c>
      <c r="AT96" s="84">
        <v>37435</v>
      </c>
      <c r="AU96" s="85">
        <v>3.8037</v>
      </c>
    </row>
    <row r="97" spans="1:47" ht="15">
      <c r="A97" s="97">
        <v>42849</v>
      </c>
      <c r="B97" s="98">
        <v>15.4192</v>
      </c>
      <c r="D97" s="97">
        <v>42482</v>
      </c>
      <c r="E97" s="98">
        <v>14.4558</v>
      </c>
      <c r="G97" s="97">
        <v>42121</v>
      </c>
      <c r="H97" s="98">
        <v>8.8935</v>
      </c>
      <c r="J97" s="97">
        <v>41754</v>
      </c>
      <c r="K97" s="98">
        <v>8.0005</v>
      </c>
      <c r="M97" s="97">
        <v>41393</v>
      </c>
      <c r="N97" s="98">
        <v>5.1805</v>
      </c>
      <c r="P97" s="97">
        <v>41024</v>
      </c>
      <c r="Q97" s="98">
        <v>4.413</v>
      </c>
      <c r="S97" s="97">
        <v>40659</v>
      </c>
      <c r="T97" s="98">
        <v>4.0822</v>
      </c>
      <c r="V97" s="97">
        <v>40290</v>
      </c>
      <c r="W97" s="98">
        <v>3.8713</v>
      </c>
      <c r="Y97" s="97">
        <v>39926</v>
      </c>
      <c r="Z97" s="98">
        <v>3.698</v>
      </c>
      <c r="AB97" s="82">
        <v>39560</v>
      </c>
      <c r="AC97" s="83">
        <v>3.1845</v>
      </c>
      <c r="AE97" s="88">
        <v>39192</v>
      </c>
      <c r="AF97" s="83">
        <v>3.087</v>
      </c>
      <c r="AH97" s="82">
        <v>38827</v>
      </c>
      <c r="AI97" s="89">
        <v>3.0625</v>
      </c>
      <c r="AK97" s="82">
        <v>38462</v>
      </c>
      <c r="AL97" s="83">
        <v>2.9025</v>
      </c>
      <c r="AN97" s="88">
        <v>38098</v>
      </c>
      <c r="AO97" s="83">
        <v>2.8518</v>
      </c>
      <c r="AQ97" s="82">
        <v>37733</v>
      </c>
      <c r="AR97" s="83">
        <v>2.8552</v>
      </c>
      <c r="AT97" s="80">
        <v>37438</v>
      </c>
      <c r="AU97" s="81">
        <v>3.7912</v>
      </c>
    </row>
    <row r="98" spans="1:47" ht="15">
      <c r="A98" s="97">
        <v>42850</v>
      </c>
      <c r="B98" s="98">
        <v>15.4142</v>
      </c>
      <c r="D98" s="97">
        <v>42485</v>
      </c>
      <c r="E98" s="98">
        <v>14.3308</v>
      </c>
      <c r="G98" s="97">
        <v>42122</v>
      </c>
      <c r="H98" s="98">
        <v>8.8975</v>
      </c>
      <c r="J98" s="97">
        <v>41757</v>
      </c>
      <c r="K98" s="98">
        <v>8.0005</v>
      </c>
      <c r="M98" s="97">
        <v>41394</v>
      </c>
      <c r="N98" s="98">
        <v>5.184</v>
      </c>
      <c r="P98" s="97">
        <v>41025</v>
      </c>
      <c r="Q98" s="98">
        <v>4.4145</v>
      </c>
      <c r="S98" s="97">
        <v>40660</v>
      </c>
      <c r="T98" s="98">
        <v>4.0835</v>
      </c>
      <c r="V98" s="97">
        <v>40291</v>
      </c>
      <c r="W98" s="98">
        <v>3.8722</v>
      </c>
      <c r="Y98" s="97">
        <v>39927</v>
      </c>
      <c r="Z98" s="98">
        <v>3.6967</v>
      </c>
      <c r="AB98" s="82">
        <v>39561</v>
      </c>
      <c r="AC98" s="83">
        <v>3.1825</v>
      </c>
      <c r="AE98" s="88">
        <v>39195</v>
      </c>
      <c r="AF98" s="83">
        <v>3.0862</v>
      </c>
      <c r="AH98" s="82">
        <v>38828</v>
      </c>
      <c r="AI98" s="89">
        <v>3.0573</v>
      </c>
      <c r="AK98" s="82">
        <v>38463</v>
      </c>
      <c r="AL98" s="83">
        <v>2.9002</v>
      </c>
      <c r="AN98" s="88">
        <v>38099</v>
      </c>
      <c r="AO98" s="83">
        <v>2.8633</v>
      </c>
      <c r="AQ98" s="82">
        <v>37734</v>
      </c>
      <c r="AR98" s="83">
        <v>2.8378</v>
      </c>
      <c r="AT98" s="82">
        <v>37439</v>
      </c>
      <c r="AU98" s="83">
        <v>3.69</v>
      </c>
    </row>
    <row r="99" spans="1:47" ht="15">
      <c r="A99" s="97">
        <v>42851</v>
      </c>
      <c r="B99" s="98">
        <v>15.4432</v>
      </c>
      <c r="D99" s="97">
        <v>42486</v>
      </c>
      <c r="E99" s="98">
        <v>14.3122</v>
      </c>
      <c r="G99" s="97">
        <v>42123</v>
      </c>
      <c r="H99" s="98">
        <v>8.8995</v>
      </c>
      <c r="J99" s="97">
        <v>41758</v>
      </c>
      <c r="K99" s="98">
        <v>8.0005</v>
      </c>
      <c r="M99" s="97">
        <v>41396</v>
      </c>
      <c r="N99" s="98">
        <v>5.1898</v>
      </c>
      <c r="P99" s="97">
        <v>41026</v>
      </c>
      <c r="Q99" s="98">
        <v>4.4148</v>
      </c>
      <c r="S99" s="97">
        <v>40661</v>
      </c>
      <c r="T99" s="98">
        <v>4.0837</v>
      </c>
      <c r="V99" s="97">
        <v>40294</v>
      </c>
      <c r="W99" s="98">
        <v>3.8722</v>
      </c>
      <c r="Y99" s="97">
        <v>39930</v>
      </c>
      <c r="Z99" s="98">
        <v>3.7012</v>
      </c>
      <c r="AB99" s="82">
        <v>39562</v>
      </c>
      <c r="AC99" s="83">
        <v>3.1833</v>
      </c>
      <c r="AE99" s="88">
        <v>39196</v>
      </c>
      <c r="AF99" s="83">
        <v>3.0808</v>
      </c>
      <c r="AH99" s="82">
        <v>38831</v>
      </c>
      <c r="AI99" s="89">
        <v>3.0538</v>
      </c>
      <c r="AK99" s="82">
        <v>38464</v>
      </c>
      <c r="AL99" s="83">
        <v>2.9012</v>
      </c>
      <c r="AN99" s="88">
        <v>38100</v>
      </c>
      <c r="AO99" s="83">
        <v>2.8583</v>
      </c>
      <c r="AQ99" s="82">
        <v>37735</v>
      </c>
      <c r="AR99" s="83">
        <v>2.852</v>
      </c>
      <c r="AT99" s="82">
        <v>37440</v>
      </c>
      <c r="AU99" s="83">
        <v>3.5767</v>
      </c>
    </row>
    <row r="100" spans="1:47" ht="15">
      <c r="A100" s="97">
        <v>42852</v>
      </c>
      <c r="B100" s="98">
        <v>15.4532</v>
      </c>
      <c r="D100" s="97">
        <v>42487</v>
      </c>
      <c r="E100" s="98">
        <v>14.2408</v>
      </c>
      <c r="G100" s="97">
        <v>42124</v>
      </c>
      <c r="H100" s="98">
        <v>8.9047</v>
      </c>
      <c r="J100" s="97">
        <v>41759</v>
      </c>
      <c r="K100" s="98">
        <v>8.0015</v>
      </c>
      <c r="M100" s="97">
        <v>41397</v>
      </c>
      <c r="N100" s="98">
        <v>5.1968</v>
      </c>
      <c r="P100" s="97">
        <v>41031</v>
      </c>
      <c r="Q100" s="98">
        <v>4.4205</v>
      </c>
      <c r="S100" s="97">
        <v>40662</v>
      </c>
      <c r="T100" s="98">
        <v>4.0805</v>
      </c>
      <c r="V100" s="97">
        <v>40295</v>
      </c>
      <c r="W100" s="98">
        <v>3.8765</v>
      </c>
      <c r="Y100" s="97">
        <v>39931</v>
      </c>
      <c r="Z100" s="98">
        <v>3.7118</v>
      </c>
      <c r="AB100" s="82">
        <v>39563</v>
      </c>
      <c r="AC100" s="83">
        <v>3.1815</v>
      </c>
      <c r="AE100" s="88">
        <v>39197</v>
      </c>
      <c r="AF100" s="83">
        <v>3.0838</v>
      </c>
      <c r="AH100" s="82">
        <v>38832</v>
      </c>
      <c r="AI100" s="89">
        <v>3.0418</v>
      </c>
      <c r="AK100" s="82">
        <v>38467</v>
      </c>
      <c r="AL100" s="83">
        <v>2.9013</v>
      </c>
      <c r="AN100" s="88">
        <v>38103</v>
      </c>
      <c r="AO100" s="83">
        <v>2.8407</v>
      </c>
      <c r="AQ100" s="82">
        <v>37736</v>
      </c>
      <c r="AR100" s="83">
        <v>2.8752</v>
      </c>
      <c r="AT100" s="82">
        <v>37441</v>
      </c>
      <c r="AU100" s="83">
        <v>3.5558</v>
      </c>
    </row>
    <row r="101" spans="1:47" ht="15">
      <c r="A101" s="97">
        <v>42853</v>
      </c>
      <c r="B101" s="98">
        <v>15.4268</v>
      </c>
      <c r="D101" s="97">
        <v>42488</v>
      </c>
      <c r="E101" s="98">
        <v>14.1702</v>
      </c>
      <c r="G101" s="97">
        <v>42128</v>
      </c>
      <c r="H101" s="98">
        <v>8.9103</v>
      </c>
      <c r="J101" s="97">
        <v>41764</v>
      </c>
      <c r="K101" s="98">
        <v>8.0012</v>
      </c>
      <c r="M101" s="97">
        <v>41400</v>
      </c>
      <c r="N101" s="98">
        <v>5.2065</v>
      </c>
      <c r="P101" s="97">
        <v>41032</v>
      </c>
      <c r="Q101" s="98">
        <v>4.4273</v>
      </c>
      <c r="S101" s="97">
        <v>40665</v>
      </c>
      <c r="T101" s="98">
        <v>4.0805</v>
      </c>
      <c r="V101" s="97">
        <v>40296</v>
      </c>
      <c r="W101" s="98">
        <v>3.8803</v>
      </c>
      <c r="Y101" s="97">
        <v>39932</v>
      </c>
      <c r="Z101" s="98">
        <v>3.7208</v>
      </c>
      <c r="AB101" s="82">
        <v>39566</v>
      </c>
      <c r="AC101" s="83">
        <v>3.1707</v>
      </c>
      <c r="AE101" s="88">
        <v>39198</v>
      </c>
      <c r="AF101" s="83">
        <v>3.0868</v>
      </c>
      <c r="AH101" s="82">
        <v>38833</v>
      </c>
      <c r="AI101" s="89">
        <v>3.0407</v>
      </c>
      <c r="AK101" s="82">
        <v>38468</v>
      </c>
      <c r="AL101" s="83">
        <v>2.9002</v>
      </c>
      <c r="AN101" s="88">
        <v>38104</v>
      </c>
      <c r="AO101" s="83">
        <v>2.8298</v>
      </c>
      <c r="AQ101" s="82">
        <v>37739</v>
      </c>
      <c r="AR101" s="83">
        <v>2.8602</v>
      </c>
      <c r="AT101" s="82">
        <v>37442</v>
      </c>
      <c r="AU101" s="83">
        <v>3.5667</v>
      </c>
    </row>
    <row r="102" spans="1:47" ht="15">
      <c r="A102" s="97">
        <v>42857</v>
      </c>
      <c r="B102" s="98">
        <v>15.3258</v>
      </c>
      <c r="D102" s="97">
        <v>42489</v>
      </c>
      <c r="E102" s="98">
        <v>14.2582</v>
      </c>
      <c r="G102" s="97">
        <v>42129</v>
      </c>
      <c r="H102" s="98">
        <v>8.9142</v>
      </c>
      <c r="J102" s="97">
        <v>41765</v>
      </c>
      <c r="K102" s="98">
        <v>8.0005</v>
      </c>
      <c r="M102" s="97">
        <v>41401</v>
      </c>
      <c r="N102" s="98">
        <v>5.2095</v>
      </c>
      <c r="P102" s="97">
        <v>41033</v>
      </c>
      <c r="Q102" s="98">
        <v>4.4275</v>
      </c>
      <c r="S102" s="97">
        <v>40666</v>
      </c>
      <c r="T102" s="98">
        <v>4.0788</v>
      </c>
      <c r="V102" s="97">
        <v>40297</v>
      </c>
      <c r="W102" s="98">
        <v>3.8818</v>
      </c>
      <c r="Y102" s="97">
        <v>39933</v>
      </c>
      <c r="Z102" s="98">
        <v>3.7198</v>
      </c>
      <c r="AB102" s="82">
        <v>39567</v>
      </c>
      <c r="AC102" s="83">
        <v>3.1705</v>
      </c>
      <c r="AE102" s="88">
        <v>39199</v>
      </c>
      <c r="AF102" s="83">
        <v>3.0902</v>
      </c>
      <c r="AH102" s="82">
        <v>38834</v>
      </c>
      <c r="AI102" s="89">
        <v>3.0367</v>
      </c>
      <c r="AK102" s="82">
        <v>38469</v>
      </c>
      <c r="AL102" s="83">
        <v>2.8982</v>
      </c>
      <c r="AN102" s="88">
        <v>38105</v>
      </c>
      <c r="AO102" s="83">
        <v>2.8483</v>
      </c>
      <c r="AQ102" s="82">
        <v>37740</v>
      </c>
      <c r="AR102" s="83">
        <v>2.8547</v>
      </c>
      <c r="AT102" s="82">
        <v>37445</v>
      </c>
      <c r="AU102" s="83">
        <v>3.5317</v>
      </c>
    </row>
    <row r="103" spans="1:47" ht="15.75" thickBot="1">
      <c r="A103" s="97">
        <v>42858</v>
      </c>
      <c r="B103" s="98">
        <v>15.2687</v>
      </c>
      <c r="D103" s="97">
        <v>42492</v>
      </c>
      <c r="E103" s="98">
        <v>14.2617</v>
      </c>
      <c r="G103" s="97">
        <v>42130</v>
      </c>
      <c r="H103" s="98">
        <v>8.919</v>
      </c>
      <c r="J103" s="97">
        <v>41766</v>
      </c>
      <c r="K103" s="98">
        <v>8.0005</v>
      </c>
      <c r="M103" s="97">
        <v>41402</v>
      </c>
      <c r="N103" s="98">
        <v>5.213</v>
      </c>
      <c r="P103" s="97">
        <v>41036</v>
      </c>
      <c r="Q103" s="98">
        <v>4.4317</v>
      </c>
      <c r="S103" s="97">
        <v>40667</v>
      </c>
      <c r="T103" s="98">
        <v>4.0795</v>
      </c>
      <c r="V103" s="97">
        <v>40298</v>
      </c>
      <c r="W103" s="98">
        <v>3.8862</v>
      </c>
      <c r="Y103" s="97">
        <v>39937</v>
      </c>
      <c r="Z103" s="98">
        <v>3.6928</v>
      </c>
      <c r="AB103" s="82">
        <v>39568</v>
      </c>
      <c r="AC103" s="83">
        <v>3.1635</v>
      </c>
      <c r="AE103" s="94">
        <v>39202</v>
      </c>
      <c r="AF103" s="87">
        <v>3.0898</v>
      </c>
      <c r="AH103" s="86">
        <v>38835</v>
      </c>
      <c r="AI103" s="92">
        <v>3.0438</v>
      </c>
      <c r="AK103" s="82">
        <v>38470</v>
      </c>
      <c r="AL103" s="83">
        <v>2.9037</v>
      </c>
      <c r="AN103" s="88">
        <v>38106</v>
      </c>
      <c r="AO103" s="83">
        <v>2.863</v>
      </c>
      <c r="AQ103" s="86">
        <v>37741</v>
      </c>
      <c r="AR103" s="87">
        <v>2.8295</v>
      </c>
      <c r="AT103" s="82">
        <v>37447</v>
      </c>
      <c r="AU103" s="83">
        <v>3.5303</v>
      </c>
    </row>
    <row r="104" spans="1:47" ht="15.75" thickBot="1">
      <c r="A104" s="97">
        <v>42859</v>
      </c>
      <c r="B104" s="98">
        <v>15.3722</v>
      </c>
      <c r="D104" s="97">
        <v>42493</v>
      </c>
      <c r="E104" s="98">
        <v>14.2098</v>
      </c>
      <c r="G104" s="97">
        <v>42131</v>
      </c>
      <c r="H104" s="98">
        <v>8.9232</v>
      </c>
      <c r="J104" s="97">
        <v>41767</v>
      </c>
      <c r="K104" s="98">
        <v>8.0008</v>
      </c>
      <c r="M104" s="97">
        <v>41403</v>
      </c>
      <c r="N104" s="98">
        <v>5.2197</v>
      </c>
      <c r="P104" s="97">
        <v>41037</v>
      </c>
      <c r="Q104" s="98">
        <v>4.4367</v>
      </c>
      <c r="S104" s="97">
        <v>40668</v>
      </c>
      <c r="T104" s="98">
        <v>4.0812</v>
      </c>
      <c r="V104" s="97" t="s">
        <v>1207</v>
      </c>
      <c r="W104" s="98">
        <v>3.886</v>
      </c>
      <c r="Y104" s="97">
        <v>39938</v>
      </c>
      <c r="Z104" s="98">
        <v>3.6945</v>
      </c>
      <c r="AB104" s="82">
        <v>39570</v>
      </c>
      <c r="AC104" s="83">
        <v>3.1683</v>
      </c>
      <c r="AE104" s="80">
        <v>39204</v>
      </c>
      <c r="AF104" s="81">
        <v>3.0848</v>
      </c>
      <c r="AH104" s="80">
        <v>38839</v>
      </c>
      <c r="AI104" s="81">
        <v>3.0442</v>
      </c>
      <c r="AK104" s="86">
        <v>38471</v>
      </c>
      <c r="AL104" s="87">
        <v>2.9133</v>
      </c>
      <c r="AN104" s="84">
        <v>38107</v>
      </c>
      <c r="AO104" s="85">
        <v>2.8452</v>
      </c>
      <c r="AQ104" s="88">
        <v>37743</v>
      </c>
      <c r="AR104" s="89">
        <v>2.7947</v>
      </c>
      <c r="AT104" s="82">
        <v>37448</v>
      </c>
      <c r="AU104" s="83">
        <v>3.555</v>
      </c>
    </row>
    <row r="105" spans="1:47" ht="15">
      <c r="A105" s="97">
        <v>42860</v>
      </c>
      <c r="B105" s="98">
        <v>15.335</v>
      </c>
      <c r="D105" s="97">
        <v>42494</v>
      </c>
      <c r="E105" s="98">
        <v>14.2133</v>
      </c>
      <c r="G105" s="97">
        <v>42132</v>
      </c>
      <c r="H105" s="98">
        <v>8.927</v>
      </c>
      <c r="J105" s="97">
        <v>41768</v>
      </c>
      <c r="K105" s="98">
        <v>8.0035</v>
      </c>
      <c r="M105" s="97">
        <v>41404</v>
      </c>
      <c r="N105" s="98">
        <v>5.2268</v>
      </c>
      <c r="P105" s="97">
        <v>41038</v>
      </c>
      <c r="Q105" s="98">
        <v>4.4405</v>
      </c>
      <c r="S105" s="97">
        <v>40669</v>
      </c>
      <c r="T105" s="98">
        <v>4.0805</v>
      </c>
      <c r="V105" s="97">
        <v>40302</v>
      </c>
      <c r="W105" s="98">
        <v>3.8898</v>
      </c>
      <c r="Y105" s="97">
        <v>39939</v>
      </c>
      <c r="Z105" s="98">
        <v>3.7022</v>
      </c>
      <c r="AB105" s="82">
        <v>39573</v>
      </c>
      <c r="AC105" s="83">
        <v>3.1725</v>
      </c>
      <c r="AE105" s="88">
        <v>39205</v>
      </c>
      <c r="AF105" s="83">
        <v>3.0852</v>
      </c>
      <c r="AH105" s="88">
        <v>38840</v>
      </c>
      <c r="AI105" s="89">
        <v>3.0433</v>
      </c>
      <c r="AK105" s="90">
        <v>38474</v>
      </c>
      <c r="AL105" s="81">
        <v>2.904</v>
      </c>
      <c r="AN105" s="80">
        <v>38110</v>
      </c>
      <c r="AO105" s="81">
        <v>2.8438</v>
      </c>
      <c r="AQ105" s="82">
        <v>37746</v>
      </c>
      <c r="AR105" s="83">
        <v>2.7975</v>
      </c>
      <c r="AT105" s="82">
        <v>37449</v>
      </c>
      <c r="AU105" s="83">
        <v>3.5875</v>
      </c>
    </row>
    <row r="106" spans="1:47" ht="15">
      <c r="A106" s="97">
        <v>42863</v>
      </c>
      <c r="B106" s="98">
        <v>15.3908</v>
      </c>
      <c r="D106" s="97">
        <v>42495</v>
      </c>
      <c r="E106" s="98">
        <v>14.2535</v>
      </c>
      <c r="G106" s="97">
        <v>42135</v>
      </c>
      <c r="H106" s="98">
        <v>8.9318</v>
      </c>
      <c r="J106" s="97">
        <v>41771</v>
      </c>
      <c r="K106" s="98">
        <v>8.0063</v>
      </c>
      <c r="M106" s="97">
        <v>41407</v>
      </c>
      <c r="N106" s="98">
        <v>5.2313</v>
      </c>
      <c r="P106" s="97">
        <v>41039</v>
      </c>
      <c r="Q106" s="98">
        <v>4.4397</v>
      </c>
      <c r="S106" s="97">
        <v>40672</v>
      </c>
      <c r="T106" s="98">
        <v>4.0822</v>
      </c>
      <c r="V106" s="97">
        <v>40303</v>
      </c>
      <c r="W106" s="98">
        <v>3.901</v>
      </c>
      <c r="Y106" s="97">
        <v>39940</v>
      </c>
      <c r="Z106" s="98">
        <v>3.7152</v>
      </c>
      <c r="AB106" s="82">
        <v>39574</v>
      </c>
      <c r="AC106" s="83">
        <v>3.1758</v>
      </c>
      <c r="AE106" s="88">
        <v>39206</v>
      </c>
      <c r="AF106" s="83">
        <v>3.0825</v>
      </c>
      <c r="AH106" s="88">
        <v>38841</v>
      </c>
      <c r="AI106" s="89">
        <v>3.0383</v>
      </c>
      <c r="AK106" s="82">
        <v>38475</v>
      </c>
      <c r="AL106" s="83">
        <v>2.8968</v>
      </c>
      <c r="AN106" s="82">
        <v>38111</v>
      </c>
      <c r="AO106" s="83">
        <v>2.8592</v>
      </c>
      <c r="AQ106" s="82">
        <v>37747</v>
      </c>
      <c r="AR106" s="83">
        <v>2.7965</v>
      </c>
      <c r="AT106" s="82">
        <v>37452</v>
      </c>
      <c r="AU106" s="83">
        <v>3.5933</v>
      </c>
    </row>
    <row r="107" spans="1:47" ht="15">
      <c r="A107" s="97">
        <v>42864</v>
      </c>
      <c r="B107" s="98">
        <v>15.5467</v>
      </c>
      <c r="D107" s="97">
        <v>42496</v>
      </c>
      <c r="E107" s="98">
        <v>14.2355</v>
      </c>
      <c r="G107" s="97">
        <v>42136</v>
      </c>
      <c r="H107" s="98">
        <v>8.9357</v>
      </c>
      <c r="J107" s="97">
        <v>41772</v>
      </c>
      <c r="K107" s="98">
        <v>8.0197</v>
      </c>
      <c r="M107" s="97">
        <v>41408</v>
      </c>
      <c r="N107" s="98">
        <v>5.236</v>
      </c>
      <c r="P107" s="97">
        <v>41040</v>
      </c>
      <c r="Q107" s="98">
        <v>4.438</v>
      </c>
      <c r="S107" s="97">
        <v>40673</v>
      </c>
      <c r="T107" s="98">
        <v>4.0818</v>
      </c>
      <c r="V107" s="97">
        <v>40304</v>
      </c>
      <c r="W107" s="98">
        <v>3.8975</v>
      </c>
      <c r="Y107" s="97">
        <v>39941</v>
      </c>
      <c r="Z107" s="98">
        <v>3.7198</v>
      </c>
      <c r="AB107" s="82">
        <v>39575</v>
      </c>
      <c r="AC107" s="83">
        <v>3.1805</v>
      </c>
      <c r="AE107" s="88">
        <v>39209</v>
      </c>
      <c r="AF107" s="83">
        <v>3.0805</v>
      </c>
      <c r="AH107" s="88">
        <v>38842</v>
      </c>
      <c r="AI107" s="89">
        <v>3.0403</v>
      </c>
      <c r="AK107" s="82">
        <v>38476</v>
      </c>
      <c r="AL107" s="83">
        <v>2.8963</v>
      </c>
      <c r="AN107" s="82">
        <v>38112</v>
      </c>
      <c r="AO107" s="83">
        <v>2.864</v>
      </c>
      <c r="AQ107" s="82">
        <v>37748</v>
      </c>
      <c r="AR107" s="83">
        <v>2.8055</v>
      </c>
      <c r="AT107" s="82">
        <v>37453</v>
      </c>
      <c r="AU107" s="83">
        <v>3.5907</v>
      </c>
    </row>
    <row r="108" spans="1:47" ht="15">
      <c r="A108" s="97">
        <v>42865</v>
      </c>
      <c r="B108" s="98">
        <v>15.5347</v>
      </c>
      <c r="D108" s="97">
        <v>42499</v>
      </c>
      <c r="E108" s="98">
        <v>14.2242</v>
      </c>
      <c r="G108" s="97">
        <v>42137</v>
      </c>
      <c r="H108" s="98">
        <v>8.9388</v>
      </c>
      <c r="J108" s="97">
        <v>41773</v>
      </c>
      <c r="K108" s="98">
        <v>8.0287</v>
      </c>
      <c r="M108" s="97">
        <v>41409</v>
      </c>
      <c r="N108" s="98">
        <v>5.2355</v>
      </c>
      <c r="P108" s="97">
        <v>41043</v>
      </c>
      <c r="Q108" s="98">
        <v>4.442</v>
      </c>
      <c r="S108" s="97">
        <v>40674</v>
      </c>
      <c r="T108" s="98">
        <v>4.0822</v>
      </c>
      <c r="V108" s="97">
        <v>40305</v>
      </c>
      <c r="W108" s="98">
        <v>3.8952</v>
      </c>
      <c r="Y108" s="97">
        <v>39944</v>
      </c>
      <c r="Z108" s="98">
        <v>3.7187</v>
      </c>
      <c r="AB108" s="82">
        <v>39576</v>
      </c>
      <c r="AC108" s="83">
        <v>3.1812</v>
      </c>
      <c r="AE108" s="88">
        <v>39210</v>
      </c>
      <c r="AF108" s="83">
        <v>3.0805</v>
      </c>
      <c r="AH108" s="88">
        <v>38845</v>
      </c>
      <c r="AI108" s="89">
        <v>3.0387</v>
      </c>
      <c r="AK108" s="82">
        <v>38477</v>
      </c>
      <c r="AL108" s="83">
        <v>2.8957</v>
      </c>
      <c r="AN108" s="82">
        <v>38113</v>
      </c>
      <c r="AO108" s="83">
        <v>2.8837</v>
      </c>
      <c r="AQ108" s="82">
        <v>37749</v>
      </c>
      <c r="AR108" s="83">
        <v>2.7683</v>
      </c>
      <c r="AT108" s="82">
        <v>37454</v>
      </c>
      <c r="AU108" s="83">
        <v>3.4967</v>
      </c>
    </row>
    <row r="109" spans="1:47" ht="15">
      <c r="A109" s="97">
        <v>42866</v>
      </c>
      <c r="B109" s="98">
        <v>15.4575</v>
      </c>
      <c r="D109" s="97">
        <v>42500</v>
      </c>
      <c r="E109" s="98">
        <v>14.2312</v>
      </c>
      <c r="G109" s="97">
        <v>42138</v>
      </c>
      <c r="H109" s="98">
        <v>8.944</v>
      </c>
      <c r="J109" s="97">
        <v>41774</v>
      </c>
      <c r="K109" s="98">
        <v>8.0535</v>
      </c>
      <c r="M109" s="97">
        <v>41410</v>
      </c>
      <c r="N109" s="98">
        <v>5.234</v>
      </c>
      <c r="P109" s="97">
        <v>41044</v>
      </c>
      <c r="Q109" s="98">
        <v>4.4428</v>
      </c>
      <c r="S109" s="97">
        <v>40675</v>
      </c>
      <c r="T109" s="98">
        <v>4.0833</v>
      </c>
      <c r="V109" s="97">
        <v>40308</v>
      </c>
      <c r="W109" s="98">
        <v>3.8947</v>
      </c>
      <c r="Y109" s="97">
        <v>39945</v>
      </c>
      <c r="Z109" s="98">
        <v>3.72</v>
      </c>
      <c r="AB109" s="82">
        <v>39577</v>
      </c>
      <c r="AC109" s="83">
        <v>3.1752</v>
      </c>
      <c r="AE109" s="88">
        <v>39211</v>
      </c>
      <c r="AF109" s="83">
        <v>3.0782</v>
      </c>
      <c r="AH109" s="88">
        <v>38846</v>
      </c>
      <c r="AI109" s="89">
        <v>3.0398</v>
      </c>
      <c r="AK109" s="82">
        <v>38478</v>
      </c>
      <c r="AL109" s="83">
        <v>2.897</v>
      </c>
      <c r="AN109" s="82">
        <v>38114</v>
      </c>
      <c r="AO109" s="83">
        <v>2.9183</v>
      </c>
      <c r="AQ109" s="82">
        <v>37750</v>
      </c>
      <c r="AR109" s="83">
        <v>2.7602</v>
      </c>
      <c r="AT109" s="82">
        <v>37455</v>
      </c>
      <c r="AU109" s="83">
        <v>3.5417</v>
      </c>
    </row>
    <row r="110" spans="1:47" ht="15">
      <c r="A110" s="97">
        <v>42867</v>
      </c>
      <c r="B110" s="98">
        <v>15.4127</v>
      </c>
      <c r="D110" s="97">
        <v>42501</v>
      </c>
      <c r="E110" s="98">
        <v>14.222</v>
      </c>
      <c r="G110" s="97">
        <v>42139</v>
      </c>
      <c r="H110" s="98">
        <v>8.9475</v>
      </c>
      <c r="J110" s="97">
        <v>41775</v>
      </c>
      <c r="K110" s="98">
        <v>8.0605</v>
      </c>
      <c r="M110" s="97">
        <v>41411</v>
      </c>
      <c r="N110" s="98">
        <v>5.2343</v>
      </c>
      <c r="P110" s="97">
        <v>41045</v>
      </c>
      <c r="Q110" s="98">
        <v>4.4437</v>
      </c>
      <c r="S110" s="97">
        <v>40676</v>
      </c>
      <c r="T110" s="98">
        <v>4.0828</v>
      </c>
      <c r="V110" s="97">
        <v>40309</v>
      </c>
      <c r="W110" s="98">
        <v>3.8958</v>
      </c>
      <c r="Y110" s="97">
        <v>39946</v>
      </c>
      <c r="Z110" s="98">
        <v>3.7225</v>
      </c>
      <c r="AB110" s="82">
        <v>39580</v>
      </c>
      <c r="AC110" s="83">
        <v>3.1773</v>
      </c>
      <c r="AE110" s="88">
        <v>39212</v>
      </c>
      <c r="AF110" s="83">
        <v>3.0795</v>
      </c>
      <c r="AH110" s="88">
        <v>38847</v>
      </c>
      <c r="AI110" s="89">
        <v>3.0407</v>
      </c>
      <c r="AK110" s="82">
        <v>38481</v>
      </c>
      <c r="AL110" s="83">
        <v>2.897</v>
      </c>
      <c r="AN110" s="82">
        <v>38117</v>
      </c>
      <c r="AO110" s="83">
        <v>2.9597</v>
      </c>
      <c r="AQ110" s="82">
        <v>37753</v>
      </c>
      <c r="AR110" s="83">
        <v>2.774</v>
      </c>
      <c r="AT110" s="82">
        <v>37456</v>
      </c>
      <c r="AU110" s="83">
        <v>3.5845</v>
      </c>
    </row>
    <row r="111" spans="1:47" ht="15">
      <c r="A111" s="97">
        <v>42870</v>
      </c>
      <c r="B111" s="98">
        <v>15.4848</v>
      </c>
      <c r="D111" s="97">
        <v>42502</v>
      </c>
      <c r="E111" s="98">
        <v>14.1987</v>
      </c>
      <c r="G111" s="97">
        <v>42142</v>
      </c>
      <c r="H111" s="98">
        <v>8.951</v>
      </c>
      <c r="J111" s="97">
        <v>41778</v>
      </c>
      <c r="K111" s="98">
        <v>8.0632</v>
      </c>
      <c r="M111" s="97">
        <v>41414</v>
      </c>
      <c r="N111" s="98">
        <v>5.2423</v>
      </c>
      <c r="P111" s="97">
        <v>41046</v>
      </c>
      <c r="Q111" s="98">
        <v>4.4505</v>
      </c>
      <c r="S111" s="97">
        <v>40679</v>
      </c>
      <c r="T111" s="98">
        <v>4.0845</v>
      </c>
      <c r="V111" s="97">
        <v>40310</v>
      </c>
      <c r="W111" s="98">
        <v>3.8955</v>
      </c>
      <c r="Y111" s="97">
        <v>39947</v>
      </c>
      <c r="Z111" s="98">
        <v>3.7263</v>
      </c>
      <c r="AB111" s="82">
        <v>39581</v>
      </c>
      <c r="AC111" s="83">
        <v>3.174</v>
      </c>
      <c r="AE111" s="88">
        <v>39213</v>
      </c>
      <c r="AF111" s="83">
        <v>3.0807</v>
      </c>
      <c r="AH111" s="88">
        <v>38848</v>
      </c>
      <c r="AI111" s="89">
        <v>3.0373</v>
      </c>
      <c r="AK111" s="82">
        <v>38482</v>
      </c>
      <c r="AL111" s="83">
        <v>2.8917</v>
      </c>
      <c r="AN111" s="82">
        <v>38118</v>
      </c>
      <c r="AO111" s="83">
        <v>2.9143</v>
      </c>
      <c r="AQ111" s="82">
        <v>37754</v>
      </c>
      <c r="AR111" s="83">
        <v>2.7485</v>
      </c>
      <c r="AT111" s="82">
        <v>37459</v>
      </c>
      <c r="AU111" s="83">
        <v>3.5978</v>
      </c>
    </row>
    <row r="112" spans="1:47" ht="15">
      <c r="A112" s="97">
        <v>42871</v>
      </c>
      <c r="B112" s="98">
        <v>15.5928</v>
      </c>
      <c r="D112" s="97">
        <v>42503</v>
      </c>
      <c r="E112" s="98">
        <v>14.1622</v>
      </c>
      <c r="G112" s="97">
        <v>42143</v>
      </c>
      <c r="H112" s="98">
        <v>8.9568</v>
      </c>
      <c r="J112" s="97">
        <v>41779</v>
      </c>
      <c r="K112" s="98">
        <v>8.0602</v>
      </c>
      <c r="M112" s="97">
        <v>41415</v>
      </c>
      <c r="N112" s="98">
        <v>5.2472</v>
      </c>
      <c r="P112" s="97">
        <v>41047</v>
      </c>
      <c r="Q112" s="98">
        <v>4.4543</v>
      </c>
      <c r="S112" s="97">
        <v>40680</v>
      </c>
      <c r="T112" s="98">
        <v>4.0852</v>
      </c>
      <c r="V112" s="97">
        <v>40311</v>
      </c>
      <c r="W112" s="98">
        <v>3.8958</v>
      </c>
      <c r="Y112" s="97">
        <v>39948</v>
      </c>
      <c r="Z112" s="98">
        <v>3.729</v>
      </c>
      <c r="AB112" s="82">
        <v>39582</v>
      </c>
      <c r="AC112" s="83">
        <v>3.1615</v>
      </c>
      <c r="AE112" s="88">
        <v>39216</v>
      </c>
      <c r="AF112" s="83">
        <v>3.0805</v>
      </c>
      <c r="AH112" s="88">
        <v>38849</v>
      </c>
      <c r="AI112" s="89">
        <v>3.0367</v>
      </c>
      <c r="AK112" s="82">
        <v>38483</v>
      </c>
      <c r="AL112" s="83">
        <v>2.894</v>
      </c>
      <c r="AN112" s="82">
        <v>38119</v>
      </c>
      <c r="AO112" s="83">
        <v>2.9098</v>
      </c>
      <c r="AQ112" s="82">
        <v>37755</v>
      </c>
      <c r="AR112" s="83">
        <v>2.7678</v>
      </c>
      <c r="AT112" s="82">
        <v>37460</v>
      </c>
      <c r="AU112" s="83">
        <v>3.6383</v>
      </c>
    </row>
    <row r="113" spans="1:47" ht="15">
      <c r="A113" s="97">
        <v>42872</v>
      </c>
      <c r="B113" s="98">
        <v>15.6248</v>
      </c>
      <c r="D113" s="97">
        <v>42506</v>
      </c>
      <c r="E113" s="98">
        <v>14.1498</v>
      </c>
      <c r="G113" s="97">
        <v>42144</v>
      </c>
      <c r="H113" s="98">
        <v>8.9607</v>
      </c>
      <c r="J113" s="97">
        <v>41780</v>
      </c>
      <c r="K113" s="98">
        <v>8.0613</v>
      </c>
      <c r="M113" s="97">
        <v>41416</v>
      </c>
      <c r="N113" s="98">
        <v>5.2512</v>
      </c>
      <c r="P113" s="97">
        <v>41050</v>
      </c>
      <c r="Q113" s="98">
        <v>4.4622</v>
      </c>
      <c r="S113" s="97">
        <v>40681</v>
      </c>
      <c r="T113" s="98">
        <v>4.0858</v>
      </c>
      <c r="V113" s="97">
        <v>40312</v>
      </c>
      <c r="W113" s="98">
        <v>3.8958</v>
      </c>
      <c r="Y113" s="97">
        <v>39951</v>
      </c>
      <c r="Z113" s="98">
        <v>3.7288</v>
      </c>
      <c r="AB113" s="82">
        <v>39583</v>
      </c>
      <c r="AC113" s="83">
        <v>3.1608</v>
      </c>
      <c r="AE113" s="88">
        <v>39217</v>
      </c>
      <c r="AF113" s="83">
        <v>3.0748</v>
      </c>
      <c r="AH113" s="88">
        <v>38852</v>
      </c>
      <c r="AI113" s="89">
        <v>3.0408</v>
      </c>
      <c r="AK113" s="82">
        <v>38484</v>
      </c>
      <c r="AL113" s="83">
        <v>2.8965</v>
      </c>
      <c r="AN113" s="82">
        <v>38120</v>
      </c>
      <c r="AO113" s="83">
        <v>2.9278</v>
      </c>
      <c r="AQ113" s="82">
        <v>37756</v>
      </c>
      <c r="AR113" s="83">
        <v>2.8395</v>
      </c>
      <c r="AT113" s="82">
        <v>37461</v>
      </c>
      <c r="AU113" s="83">
        <v>3.645</v>
      </c>
    </row>
    <row r="114" spans="1:47" ht="15">
      <c r="A114" s="97">
        <v>42873</v>
      </c>
      <c r="B114" s="98">
        <v>15.9108</v>
      </c>
      <c r="D114" s="97">
        <v>42507</v>
      </c>
      <c r="E114" s="98">
        <v>14.1318</v>
      </c>
      <c r="G114" s="97">
        <v>42145</v>
      </c>
      <c r="H114" s="98">
        <v>8.9657</v>
      </c>
      <c r="J114" s="97">
        <v>41781</v>
      </c>
      <c r="K114" s="98">
        <v>8.0632</v>
      </c>
      <c r="M114" s="97">
        <v>41417</v>
      </c>
      <c r="N114" s="98">
        <v>5.2602</v>
      </c>
      <c r="P114" s="97">
        <v>41051</v>
      </c>
      <c r="Q114" s="98">
        <v>4.4675</v>
      </c>
      <c r="S114" s="97">
        <v>40682</v>
      </c>
      <c r="T114" s="98">
        <v>4.0855</v>
      </c>
      <c r="V114" s="97">
        <v>40315</v>
      </c>
      <c r="W114" s="98">
        <v>3.8998</v>
      </c>
      <c r="Y114" s="97">
        <v>39952</v>
      </c>
      <c r="Z114" s="98">
        <v>3.7268</v>
      </c>
      <c r="AB114" s="82">
        <v>39584</v>
      </c>
      <c r="AC114" s="83">
        <v>3.1577</v>
      </c>
      <c r="AE114" s="88">
        <v>39218</v>
      </c>
      <c r="AF114" s="83">
        <v>3.0755</v>
      </c>
      <c r="AH114" s="88">
        <v>38853</v>
      </c>
      <c r="AI114" s="89">
        <v>3.0402</v>
      </c>
      <c r="AK114" s="82">
        <v>38485</v>
      </c>
      <c r="AL114" s="83">
        <v>2.8968</v>
      </c>
      <c r="AN114" s="82">
        <v>38121</v>
      </c>
      <c r="AO114" s="83">
        <v>2.9097</v>
      </c>
      <c r="AQ114" s="82">
        <v>37757</v>
      </c>
      <c r="AR114" s="83">
        <v>2.9083</v>
      </c>
      <c r="AT114" s="82">
        <v>37462</v>
      </c>
      <c r="AU114" s="83">
        <v>3.6267</v>
      </c>
    </row>
    <row r="115" spans="1:47" ht="15">
      <c r="A115" s="97">
        <v>42874</v>
      </c>
      <c r="B115" s="98">
        <v>15.8858</v>
      </c>
      <c r="D115" s="97">
        <v>42508</v>
      </c>
      <c r="E115" s="98">
        <v>14.1108</v>
      </c>
      <c r="G115" s="97">
        <v>42146</v>
      </c>
      <c r="H115" s="98">
        <v>8.9698</v>
      </c>
      <c r="J115" s="97">
        <v>41782</v>
      </c>
      <c r="K115" s="98">
        <v>8.0653</v>
      </c>
      <c r="M115" s="97">
        <v>41418</v>
      </c>
      <c r="N115" s="98">
        <v>5.2662</v>
      </c>
      <c r="P115" s="97">
        <v>41052</v>
      </c>
      <c r="Q115" s="98">
        <v>4.4692</v>
      </c>
      <c r="S115" s="97">
        <v>40683</v>
      </c>
      <c r="T115" s="98">
        <v>4.0865</v>
      </c>
      <c r="V115" s="97">
        <v>40316</v>
      </c>
      <c r="W115" s="98">
        <v>3.9062</v>
      </c>
      <c r="Y115" s="97">
        <v>39953</v>
      </c>
      <c r="Z115" s="98">
        <v>3.73</v>
      </c>
      <c r="AB115" s="82">
        <v>39587</v>
      </c>
      <c r="AC115" s="83">
        <v>3.1443</v>
      </c>
      <c r="AE115" s="88">
        <v>39219</v>
      </c>
      <c r="AF115" s="83">
        <v>3.0763</v>
      </c>
      <c r="AH115" s="88">
        <v>38854</v>
      </c>
      <c r="AI115" s="89">
        <v>3.0453</v>
      </c>
      <c r="AK115" s="82">
        <v>38488</v>
      </c>
      <c r="AL115" s="83">
        <v>2.8857</v>
      </c>
      <c r="AN115" s="82">
        <v>38124</v>
      </c>
      <c r="AO115" s="83">
        <v>2.9097</v>
      </c>
      <c r="AQ115" s="82">
        <v>37760</v>
      </c>
      <c r="AR115" s="83">
        <v>2.95</v>
      </c>
      <c r="AT115" s="82">
        <v>37463</v>
      </c>
      <c r="AU115" s="83">
        <v>3.6558</v>
      </c>
    </row>
    <row r="116" spans="1:47" ht="15">
      <c r="A116" s="97">
        <v>42877</v>
      </c>
      <c r="B116" s="98">
        <v>16.07</v>
      </c>
      <c r="D116" s="97">
        <v>42509</v>
      </c>
      <c r="E116" s="98">
        <v>14.1222</v>
      </c>
      <c r="G116" s="97">
        <v>42150</v>
      </c>
      <c r="H116" s="98">
        <v>8.9745</v>
      </c>
      <c r="J116" s="97">
        <v>41785</v>
      </c>
      <c r="K116" s="98">
        <v>8.0692</v>
      </c>
      <c r="M116" s="97">
        <v>41421</v>
      </c>
      <c r="N116" s="98">
        <v>5.2685</v>
      </c>
      <c r="P116" s="97">
        <v>41053</v>
      </c>
      <c r="Q116" s="98">
        <v>4.4697</v>
      </c>
      <c r="S116" s="97">
        <v>40686</v>
      </c>
      <c r="T116" s="98">
        <v>4.0862</v>
      </c>
      <c r="V116" s="97">
        <v>40317</v>
      </c>
      <c r="W116" s="98">
        <v>3.9098</v>
      </c>
      <c r="Y116" s="97">
        <v>39954</v>
      </c>
      <c r="Z116" s="98">
        <v>3.7348</v>
      </c>
      <c r="AB116" s="82">
        <v>39588</v>
      </c>
      <c r="AC116" s="83">
        <v>3.1438</v>
      </c>
      <c r="AE116" s="88">
        <v>39220</v>
      </c>
      <c r="AF116" s="83">
        <v>3.078</v>
      </c>
      <c r="AH116" s="88">
        <v>38855</v>
      </c>
      <c r="AI116" s="89">
        <v>3.0517</v>
      </c>
      <c r="AK116" s="82">
        <v>38489</v>
      </c>
      <c r="AL116" s="83">
        <v>2.885</v>
      </c>
      <c r="AN116" s="82">
        <v>38125</v>
      </c>
      <c r="AO116" s="83">
        <v>2.9057</v>
      </c>
      <c r="AQ116" s="82">
        <v>37761</v>
      </c>
      <c r="AR116" s="83">
        <v>2.8832</v>
      </c>
      <c r="AT116" s="82">
        <v>37466</v>
      </c>
      <c r="AU116" s="83">
        <v>3.65</v>
      </c>
    </row>
    <row r="117" spans="1:47" ht="15">
      <c r="A117" s="97">
        <v>42878</v>
      </c>
      <c r="B117" s="98">
        <v>16.0967</v>
      </c>
      <c r="D117" s="97">
        <v>42510</v>
      </c>
      <c r="E117" s="98">
        <v>14.0803</v>
      </c>
      <c r="G117" s="97">
        <v>42151</v>
      </c>
      <c r="H117" s="98">
        <v>8.981</v>
      </c>
      <c r="J117" s="97">
        <v>41786</v>
      </c>
      <c r="K117" s="98">
        <v>8.0677</v>
      </c>
      <c r="M117" s="97">
        <v>41422</v>
      </c>
      <c r="N117" s="98">
        <v>5.2702</v>
      </c>
      <c r="P117" s="97">
        <v>41057</v>
      </c>
      <c r="Q117" s="98">
        <v>4.477</v>
      </c>
      <c r="S117" s="97">
        <v>40687</v>
      </c>
      <c r="T117" s="98">
        <v>4.0865</v>
      </c>
      <c r="V117" s="97">
        <v>40318</v>
      </c>
      <c r="W117" s="98">
        <v>3.9068</v>
      </c>
      <c r="Y117" s="97">
        <v>39955</v>
      </c>
      <c r="Z117" s="98">
        <v>3.7378</v>
      </c>
      <c r="AB117" s="82">
        <v>39589</v>
      </c>
      <c r="AC117" s="83">
        <v>3.1342</v>
      </c>
      <c r="AE117" s="88">
        <v>39223</v>
      </c>
      <c r="AF117" s="83">
        <v>3.0765</v>
      </c>
      <c r="AH117" s="88">
        <v>38856</v>
      </c>
      <c r="AI117" s="89">
        <v>3.055</v>
      </c>
      <c r="AK117" s="82">
        <v>38490</v>
      </c>
      <c r="AL117" s="83">
        <v>2.8873</v>
      </c>
      <c r="AN117" s="82">
        <v>38126</v>
      </c>
      <c r="AO117" s="83">
        <v>2.9102</v>
      </c>
      <c r="AQ117" s="82">
        <v>37762</v>
      </c>
      <c r="AR117" s="83">
        <v>2.853</v>
      </c>
      <c r="AT117" s="82">
        <v>37467</v>
      </c>
      <c r="AU117" s="83">
        <v>3.6508</v>
      </c>
    </row>
    <row r="118" spans="1:47" ht="15.75" thickBot="1">
      <c r="A118" s="97">
        <v>42879</v>
      </c>
      <c r="B118" s="98">
        <v>16.0975</v>
      </c>
      <c r="D118" s="97">
        <v>42513</v>
      </c>
      <c r="E118" s="98">
        <v>14.0117</v>
      </c>
      <c r="G118" s="97">
        <v>42152</v>
      </c>
      <c r="H118" s="98">
        <v>8.9848</v>
      </c>
      <c r="J118" s="97">
        <v>41787</v>
      </c>
      <c r="K118" s="98">
        <v>8.0745</v>
      </c>
      <c r="M118" s="97">
        <v>41423</v>
      </c>
      <c r="N118" s="98">
        <v>5.2743</v>
      </c>
      <c r="P118" s="97">
        <v>41058</v>
      </c>
      <c r="Q118" s="98">
        <v>4.4735</v>
      </c>
      <c r="S118" s="97">
        <v>40689</v>
      </c>
      <c r="T118" s="98">
        <v>4.0865</v>
      </c>
      <c r="V118" s="97">
        <v>40319</v>
      </c>
      <c r="W118" s="98">
        <v>3.9062</v>
      </c>
      <c r="Y118" s="97">
        <v>39959</v>
      </c>
      <c r="Z118" s="98">
        <v>3.7398</v>
      </c>
      <c r="AB118" s="82">
        <v>39590</v>
      </c>
      <c r="AC118" s="83">
        <v>3.1327</v>
      </c>
      <c r="AE118" s="88">
        <v>39224</v>
      </c>
      <c r="AF118" s="83">
        <v>3.0727</v>
      </c>
      <c r="AH118" s="88">
        <v>38859</v>
      </c>
      <c r="AI118" s="89">
        <v>3.0675</v>
      </c>
      <c r="AK118" s="82">
        <v>38491</v>
      </c>
      <c r="AL118" s="83">
        <v>2.8843</v>
      </c>
      <c r="AN118" s="82">
        <v>38127</v>
      </c>
      <c r="AO118" s="83">
        <v>2.9313</v>
      </c>
      <c r="AQ118" s="82">
        <v>37763</v>
      </c>
      <c r="AR118" s="83">
        <v>2.839</v>
      </c>
      <c r="AT118" s="84">
        <v>37468</v>
      </c>
      <c r="AU118" s="85">
        <v>3.7008</v>
      </c>
    </row>
    <row r="119" spans="1:47" ht="15">
      <c r="A119" s="97">
        <v>42881</v>
      </c>
      <c r="B119" s="98">
        <v>16.0383</v>
      </c>
      <c r="D119" s="97">
        <v>42514</v>
      </c>
      <c r="E119" s="98">
        <v>14.0233</v>
      </c>
      <c r="G119" s="97">
        <v>42153</v>
      </c>
      <c r="H119" s="98">
        <v>8.9893</v>
      </c>
      <c r="J119" s="97">
        <v>41788</v>
      </c>
      <c r="K119" s="98">
        <v>8.0758</v>
      </c>
      <c r="M119" s="97">
        <v>41424</v>
      </c>
      <c r="N119" s="98">
        <v>5.2798</v>
      </c>
      <c r="P119" s="97">
        <v>41059</v>
      </c>
      <c r="Q119" s="98">
        <v>4.4723</v>
      </c>
      <c r="S119" s="97">
        <v>40690</v>
      </c>
      <c r="T119" s="98">
        <v>4.0857</v>
      </c>
      <c r="V119" s="97">
        <v>40324</v>
      </c>
      <c r="W119" s="98">
        <v>3.9088</v>
      </c>
      <c r="Y119" s="97">
        <v>39960</v>
      </c>
      <c r="Z119" s="98">
        <v>3.7392</v>
      </c>
      <c r="AB119" s="82">
        <v>39591</v>
      </c>
      <c r="AC119" s="83">
        <v>3.135</v>
      </c>
      <c r="AE119" s="88">
        <v>39225</v>
      </c>
      <c r="AF119" s="83">
        <v>3.0825</v>
      </c>
      <c r="AH119" s="88">
        <v>38860</v>
      </c>
      <c r="AI119" s="89">
        <v>3.0687</v>
      </c>
      <c r="AK119" s="82">
        <v>38492</v>
      </c>
      <c r="AL119" s="83">
        <v>2.8875</v>
      </c>
      <c r="AN119" s="82">
        <v>38128</v>
      </c>
      <c r="AO119" s="83">
        <v>2.9525</v>
      </c>
      <c r="AQ119" s="82">
        <v>37764</v>
      </c>
      <c r="AR119" s="83">
        <v>2.8913</v>
      </c>
      <c r="AT119" s="80">
        <v>37469</v>
      </c>
      <c r="AU119" s="81">
        <v>3.6333</v>
      </c>
    </row>
    <row r="120" spans="1:47" ht="15">
      <c r="A120" s="97">
        <v>42884</v>
      </c>
      <c r="B120" s="98">
        <v>16.0075</v>
      </c>
      <c r="D120" s="97">
        <v>42516</v>
      </c>
      <c r="E120" s="98">
        <v>14.0875</v>
      </c>
      <c r="G120" s="97">
        <v>42156</v>
      </c>
      <c r="H120" s="98">
        <v>8.9965</v>
      </c>
      <c r="J120" s="97">
        <v>41789</v>
      </c>
      <c r="K120" s="98">
        <v>8.0777</v>
      </c>
      <c r="M120" s="97">
        <v>41425</v>
      </c>
      <c r="N120" s="98">
        <v>5.2837</v>
      </c>
      <c r="P120" s="97">
        <v>41060</v>
      </c>
      <c r="Q120" s="98">
        <v>4.4713</v>
      </c>
      <c r="S120" s="97">
        <v>40693</v>
      </c>
      <c r="T120" s="98">
        <v>4.0877</v>
      </c>
      <c r="V120" s="97">
        <v>40325</v>
      </c>
      <c r="W120" s="98">
        <v>3.9115</v>
      </c>
      <c r="Y120" s="97">
        <v>39961</v>
      </c>
      <c r="Z120" s="98">
        <v>3.7403</v>
      </c>
      <c r="AB120" s="82">
        <v>39594</v>
      </c>
      <c r="AC120" s="83">
        <v>3.139</v>
      </c>
      <c r="AE120" s="88">
        <v>39226</v>
      </c>
      <c r="AF120" s="83">
        <v>3.0848</v>
      </c>
      <c r="AH120" s="88">
        <v>38861</v>
      </c>
      <c r="AI120" s="89">
        <v>3.0798</v>
      </c>
      <c r="AK120" s="82">
        <v>38495</v>
      </c>
      <c r="AL120" s="83">
        <v>2.8862</v>
      </c>
      <c r="AN120" s="82">
        <v>38131</v>
      </c>
      <c r="AO120" s="83">
        <v>2.9512</v>
      </c>
      <c r="AQ120" s="82">
        <v>37767</v>
      </c>
      <c r="AR120" s="83">
        <v>2.8825</v>
      </c>
      <c r="AT120" s="82">
        <v>37470</v>
      </c>
      <c r="AU120" s="83">
        <v>3.615</v>
      </c>
    </row>
    <row r="121" spans="1:47" ht="15">
      <c r="A121" s="97">
        <v>42885</v>
      </c>
      <c r="B121" s="98">
        <v>16.0658</v>
      </c>
      <c r="D121" s="97">
        <v>42517</v>
      </c>
      <c r="E121" s="98">
        <v>13.9867</v>
      </c>
      <c r="G121" s="97">
        <v>42157</v>
      </c>
      <c r="H121" s="98">
        <v>9.0008</v>
      </c>
      <c r="J121" s="97">
        <v>41792</v>
      </c>
      <c r="K121" s="98">
        <v>8.0825</v>
      </c>
      <c r="M121" s="97">
        <v>41428</v>
      </c>
      <c r="N121" s="98">
        <v>5.2875</v>
      </c>
      <c r="P121" s="97">
        <v>41061</v>
      </c>
      <c r="Q121" s="98">
        <v>4.4708</v>
      </c>
      <c r="S121" s="97">
        <v>40694</v>
      </c>
      <c r="T121" s="98">
        <v>4.0887</v>
      </c>
      <c r="V121" s="97">
        <v>40326</v>
      </c>
      <c r="W121" s="98">
        <v>3.9145</v>
      </c>
      <c r="Y121" s="97">
        <v>39962</v>
      </c>
      <c r="Z121" s="98">
        <v>3.7465</v>
      </c>
      <c r="AB121" s="82">
        <v>39595</v>
      </c>
      <c r="AC121" s="83">
        <v>3.1335</v>
      </c>
      <c r="AE121" s="88">
        <v>39230</v>
      </c>
      <c r="AF121" s="83">
        <v>3.084</v>
      </c>
      <c r="AH121" s="88">
        <v>38863</v>
      </c>
      <c r="AI121" s="89">
        <v>3.0697</v>
      </c>
      <c r="AK121" s="82">
        <v>38496</v>
      </c>
      <c r="AL121" s="83">
        <v>2.884</v>
      </c>
      <c r="AN121" s="82">
        <v>38133</v>
      </c>
      <c r="AO121" s="83">
        <v>2.9535</v>
      </c>
      <c r="AQ121" s="82">
        <v>37768</v>
      </c>
      <c r="AR121" s="83">
        <v>2.8683</v>
      </c>
      <c r="AT121" s="82">
        <v>37473</v>
      </c>
      <c r="AU121" s="83">
        <v>3.6163</v>
      </c>
    </row>
    <row r="122" spans="1:47" ht="15">
      <c r="A122" s="97">
        <v>42886</v>
      </c>
      <c r="B122" s="98">
        <v>16.142</v>
      </c>
      <c r="D122" s="97">
        <v>42520</v>
      </c>
      <c r="E122" s="98">
        <v>13.9633</v>
      </c>
      <c r="G122" s="97">
        <v>42158</v>
      </c>
      <c r="H122" s="98">
        <v>9.005</v>
      </c>
      <c r="J122" s="97">
        <v>41793</v>
      </c>
      <c r="K122" s="98">
        <v>8.0893</v>
      </c>
      <c r="M122" s="97">
        <v>41429</v>
      </c>
      <c r="N122" s="98">
        <v>5.2895</v>
      </c>
      <c r="P122" s="97">
        <v>41064</v>
      </c>
      <c r="Q122" s="98">
        <v>4.4733</v>
      </c>
      <c r="S122" s="97">
        <v>40695</v>
      </c>
      <c r="T122" s="98">
        <v>4.089</v>
      </c>
      <c r="V122" s="97">
        <v>40329</v>
      </c>
      <c r="W122" s="98">
        <v>3.9268</v>
      </c>
      <c r="Y122" s="97">
        <v>39965</v>
      </c>
      <c r="Z122" s="98">
        <v>3.7468</v>
      </c>
      <c r="AB122" s="82">
        <v>39596</v>
      </c>
      <c r="AC122" s="83">
        <v>3.1175</v>
      </c>
      <c r="AE122" s="88">
        <v>39231</v>
      </c>
      <c r="AF122" s="83">
        <v>3.0828</v>
      </c>
      <c r="AH122" s="88">
        <v>38866</v>
      </c>
      <c r="AI122" s="89">
        <v>3.0775</v>
      </c>
      <c r="AK122" s="82">
        <v>38498</v>
      </c>
      <c r="AL122" s="83">
        <v>2.8862</v>
      </c>
      <c r="AN122" s="82">
        <v>38134</v>
      </c>
      <c r="AO122" s="83">
        <v>2.9622</v>
      </c>
      <c r="AQ122" s="82">
        <v>37769</v>
      </c>
      <c r="AR122" s="83">
        <v>2.8753</v>
      </c>
      <c r="AT122" s="82">
        <v>37474</v>
      </c>
      <c r="AU122" s="83">
        <v>3.6208</v>
      </c>
    </row>
    <row r="123" spans="1:47" ht="15">
      <c r="A123" s="97">
        <v>42887</v>
      </c>
      <c r="B123" s="98">
        <v>16.0577</v>
      </c>
      <c r="D123" s="97">
        <v>42521</v>
      </c>
      <c r="E123" s="98">
        <v>14.0127</v>
      </c>
      <c r="G123" s="97">
        <v>42159</v>
      </c>
      <c r="H123" s="98">
        <v>9.0095</v>
      </c>
      <c r="J123" s="97">
        <v>41794</v>
      </c>
      <c r="K123" s="98">
        <v>8.1032</v>
      </c>
      <c r="M123" s="97">
        <v>41430</v>
      </c>
      <c r="N123" s="98">
        <v>5.2917</v>
      </c>
      <c r="P123" s="97">
        <v>41065</v>
      </c>
      <c r="Q123" s="98">
        <v>4.4787</v>
      </c>
      <c r="S123" s="97">
        <v>40696</v>
      </c>
      <c r="T123" s="98">
        <v>4.0898</v>
      </c>
      <c r="V123" s="97">
        <v>40330</v>
      </c>
      <c r="W123" s="98">
        <v>3.9308</v>
      </c>
      <c r="Y123" s="97">
        <v>39966</v>
      </c>
      <c r="Z123" s="98">
        <v>3.7432</v>
      </c>
      <c r="AB123" s="82">
        <v>39597</v>
      </c>
      <c r="AC123" s="83">
        <v>3.1105</v>
      </c>
      <c r="AE123" s="88">
        <v>39232</v>
      </c>
      <c r="AF123" s="83">
        <v>3.0815</v>
      </c>
      <c r="AH123" s="88">
        <v>38867</v>
      </c>
      <c r="AI123" s="89">
        <v>3.0808</v>
      </c>
      <c r="AK123" s="82">
        <v>38499</v>
      </c>
      <c r="AL123" s="83">
        <v>2.885</v>
      </c>
      <c r="AN123" s="82">
        <v>38135</v>
      </c>
      <c r="AO123" s="83">
        <v>2.9627</v>
      </c>
      <c r="AQ123" s="82">
        <v>37770</v>
      </c>
      <c r="AR123" s="83">
        <v>2.8825</v>
      </c>
      <c r="AT123" s="82">
        <v>37475</v>
      </c>
      <c r="AU123" s="83">
        <v>3.6278</v>
      </c>
    </row>
    <row r="124" spans="1:47" ht="15.75" thickBot="1">
      <c r="A124" s="97">
        <v>42888</v>
      </c>
      <c r="B124" s="98">
        <v>16.0313</v>
      </c>
      <c r="D124" s="97">
        <v>42522</v>
      </c>
      <c r="E124" s="98">
        <v>13.9537</v>
      </c>
      <c r="G124" s="97">
        <v>42160</v>
      </c>
      <c r="H124" s="98">
        <v>9.0143</v>
      </c>
      <c r="J124" s="97">
        <v>41795</v>
      </c>
      <c r="K124" s="98">
        <v>8.115</v>
      </c>
      <c r="M124" s="97">
        <v>41431</v>
      </c>
      <c r="N124" s="98">
        <v>5.2955</v>
      </c>
      <c r="P124" s="97">
        <v>41066</v>
      </c>
      <c r="Q124" s="98">
        <v>4.4903</v>
      </c>
      <c r="S124" s="97">
        <v>40697</v>
      </c>
      <c r="T124" s="98">
        <v>4.0905</v>
      </c>
      <c r="V124" s="97">
        <v>40331</v>
      </c>
      <c r="W124" s="98">
        <v>3.9288</v>
      </c>
      <c r="Y124" s="97">
        <v>39967</v>
      </c>
      <c r="Z124" s="98">
        <v>3.7427</v>
      </c>
      <c r="AB124" s="82">
        <v>39598</v>
      </c>
      <c r="AC124" s="83">
        <v>3.0978</v>
      </c>
      <c r="AE124" s="94">
        <v>39233</v>
      </c>
      <c r="AF124" s="87">
        <v>3.0785</v>
      </c>
      <c r="AH124" s="94">
        <v>38868</v>
      </c>
      <c r="AI124" s="92">
        <v>3.0868</v>
      </c>
      <c r="AK124" s="82">
        <v>38502</v>
      </c>
      <c r="AL124" s="83">
        <v>2.8852</v>
      </c>
      <c r="AN124" s="82">
        <v>38138</v>
      </c>
      <c r="AO124" s="83">
        <v>2.9642</v>
      </c>
      <c r="AQ124" s="84">
        <v>37771</v>
      </c>
      <c r="AR124" s="85">
        <v>2.8632</v>
      </c>
      <c r="AT124" s="82">
        <v>37476</v>
      </c>
      <c r="AU124" s="83">
        <v>3.6408</v>
      </c>
    </row>
    <row r="125" spans="1:47" ht="15.75" thickBot="1">
      <c r="A125" s="97">
        <v>42891</v>
      </c>
      <c r="B125" s="98">
        <v>16.031</v>
      </c>
      <c r="D125" s="97">
        <v>42523</v>
      </c>
      <c r="E125" s="98">
        <v>13.9343</v>
      </c>
      <c r="G125" s="97">
        <v>42163</v>
      </c>
      <c r="H125" s="98">
        <v>9.018</v>
      </c>
      <c r="J125" s="97">
        <v>41796</v>
      </c>
      <c r="K125" s="98">
        <v>8.1412</v>
      </c>
      <c r="M125" s="97">
        <v>41432</v>
      </c>
      <c r="N125" s="98">
        <v>5.2995</v>
      </c>
      <c r="P125" s="97">
        <v>41067</v>
      </c>
      <c r="Q125" s="98">
        <v>4.4863</v>
      </c>
      <c r="S125" s="97">
        <v>40700</v>
      </c>
      <c r="T125" s="98">
        <v>4.0908</v>
      </c>
      <c r="V125" s="97">
        <v>40332</v>
      </c>
      <c r="W125" s="98">
        <v>3.923</v>
      </c>
      <c r="Y125" s="97">
        <v>39968</v>
      </c>
      <c r="Z125" s="98">
        <v>3.7432</v>
      </c>
      <c r="AB125" s="82">
        <v>39601</v>
      </c>
      <c r="AC125" s="83">
        <v>3.0932</v>
      </c>
      <c r="AE125" s="80">
        <v>39234</v>
      </c>
      <c r="AF125" s="81">
        <v>3.0748</v>
      </c>
      <c r="AH125" s="80">
        <v>38869</v>
      </c>
      <c r="AI125" s="81">
        <v>3.0803</v>
      </c>
      <c r="AK125" s="86">
        <v>38503</v>
      </c>
      <c r="AL125" s="87">
        <v>2.8877</v>
      </c>
      <c r="AN125" s="80">
        <v>38139</v>
      </c>
      <c r="AO125" s="81">
        <v>2.9658</v>
      </c>
      <c r="AQ125" s="80">
        <v>37774</v>
      </c>
      <c r="AR125" s="81">
        <v>2.8468</v>
      </c>
      <c r="AT125" s="82">
        <v>37477</v>
      </c>
      <c r="AU125" s="83">
        <v>3.6367</v>
      </c>
    </row>
    <row r="126" spans="1:47" ht="15">
      <c r="A126" s="97">
        <v>42892</v>
      </c>
      <c r="B126" s="98">
        <v>16.0075</v>
      </c>
      <c r="D126" s="97">
        <v>42524</v>
      </c>
      <c r="E126" s="98">
        <v>13.8783</v>
      </c>
      <c r="G126" s="97">
        <v>42164</v>
      </c>
      <c r="H126" s="98">
        <v>9.0223</v>
      </c>
      <c r="J126" s="97">
        <v>41799</v>
      </c>
      <c r="K126" s="98">
        <v>8.1308</v>
      </c>
      <c r="M126" s="97">
        <v>41435</v>
      </c>
      <c r="N126" s="98">
        <v>5.3052</v>
      </c>
      <c r="P126" s="97">
        <v>41068</v>
      </c>
      <c r="Q126" s="98">
        <v>4.4853</v>
      </c>
      <c r="S126" s="97">
        <v>40701</v>
      </c>
      <c r="T126" s="98">
        <v>4.0925</v>
      </c>
      <c r="V126" s="97">
        <v>40333</v>
      </c>
      <c r="W126" s="98">
        <v>3.923</v>
      </c>
      <c r="Y126" s="97">
        <v>39969</v>
      </c>
      <c r="Z126" s="98">
        <v>3.7473</v>
      </c>
      <c r="AB126" s="82">
        <v>39602</v>
      </c>
      <c r="AC126" s="83">
        <v>3.0725</v>
      </c>
      <c r="AE126" s="88">
        <v>39237</v>
      </c>
      <c r="AF126" s="83">
        <v>3.0727</v>
      </c>
      <c r="AH126" s="88">
        <v>38870</v>
      </c>
      <c r="AI126" s="89">
        <v>3.076</v>
      </c>
      <c r="AK126" s="88">
        <v>38504</v>
      </c>
      <c r="AL126" s="89">
        <v>2.882</v>
      </c>
      <c r="AN126" s="82">
        <v>38140</v>
      </c>
      <c r="AO126" s="83">
        <v>2.9537</v>
      </c>
      <c r="AQ126" s="82">
        <v>37775</v>
      </c>
      <c r="AR126" s="83">
        <v>2.838</v>
      </c>
      <c r="AT126" s="82">
        <v>37480</v>
      </c>
      <c r="AU126" s="83">
        <v>3.62</v>
      </c>
    </row>
    <row r="127" spans="1:47" ht="15">
      <c r="A127" s="97">
        <v>42893</v>
      </c>
      <c r="B127" s="98">
        <v>16.0055</v>
      </c>
      <c r="D127" s="97">
        <v>42527</v>
      </c>
      <c r="E127" s="98">
        <v>13.7773</v>
      </c>
      <c r="G127" s="97">
        <v>42165</v>
      </c>
      <c r="H127" s="98">
        <v>9.0282</v>
      </c>
      <c r="J127" s="97">
        <v>41800</v>
      </c>
      <c r="K127" s="98">
        <v>8.1322</v>
      </c>
      <c r="M127" s="97">
        <v>41436</v>
      </c>
      <c r="N127" s="98">
        <v>5.3093</v>
      </c>
      <c r="P127" s="97">
        <v>41071</v>
      </c>
      <c r="Q127" s="98">
        <v>4.489</v>
      </c>
      <c r="S127" s="97">
        <v>40702</v>
      </c>
      <c r="T127" s="98">
        <v>4.0925</v>
      </c>
      <c r="V127" s="97">
        <v>40336</v>
      </c>
      <c r="W127" s="98">
        <v>3.9252</v>
      </c>
      <c r="Y127" s="97">
        <v>39972</v>
      </c>
      <c r="Z127" s="98">
        <v>3.757</v>
      </c>
      <c r="AB127" s="82">
        <v>39603</v>
      </c>
      <c r="AC127" s="83">
        <v>3.06</v>
      </c>
      <c r="AE127" s="88">
        <v>39238</v>
      </c>
      <c r="AF127" s="83">
        <v>3.073</v>
      </c>
      <c r="AH127" s="88">
        <v>38873</v>
      </c>
      <c r="AI127" s="89">
        <v>3.078</v>
      </c>
      <c r="AK127" s="82">
        <v>38505</v>
      </c>
      <c r="AL127" s="89">
        <v>2.8845</v>
      </c>
      <c r="AN127" s="82">
        <v>38141</v>
      </c>
      <c r="AO127" s="83">
        <v>2.9533</v>
      </c>
      <c r="AQ127" s="82">
        <v>37776</v>
      </c>
      <c r="AR127" s="83">
        <v>2.8255</v>
      </c>
      <c r="AT127" s="82">
        <v>37481</v>
      </c>
      <c r="AU127" s="83">
        <v>3.6108</v>
      </c>
    </row>
    <row r="128" spans="1:47" ht="15">
      <c r="A128" s="97">
        <v>42894</v>
      </c>
      <c r="B128" s="98">
        <v>15.9892</v>
      </c>
      <c r="D128" s="97">
        <v>42528</v>
      </c>
      <c r="E128" s="98">
        <v>13.8042</v>
      </c>
      <c r="G128" s="97">
        <v>42166</v>
      </c>
      <c r="H128" s="98">
        <v>9.0325</v>
      </c>
      <c r="J128" s="97">
        <v>41801</v>
      </c>
      <c r="K128" s="98">
        <v>8.132</v>
      </c>
      <c r="M128" s="97">
        <v>41437</v>
      </c>
      <c r="N128" s="98">
        <v>5.3167</v>
      </c>
      <c r="P128" s="97">
        <v>41072</v>
      </c>
      <c r="Q128" s="98">
        <v>4.4892</v>
      </c>
      <c r="S128" s="97">
        <v>40703</v>
      </c>
      <c r="T128" s="98">
        <v>4.0925</v>
      </c>
      <c r="V128" s="97">
        <v>40337</v>
      </c>
      <c r="W128" s="98">
        <v>3.9215</v>
      </c>
      <c r="Y128" s="97">
        <v>39973</v>
      </c>
      <c r="Z128" s="98">
        <v>3.7595</v>
      </c>
      <c r="AB128" s="82">
        <v>39604</v>
      </c>
      <c r="AC128" s="83">
        <v>3.0612</v>
      </c>
      <c r="AE128" s="88">
        <v>39239</v>
      </c>
      <c r="AF128" s="83">
        <v>3.0765</v>
      </c>
      <c r="AH128" s="88">
        <v>38874</v>
      </c>
      <c r="AI128" s="89">
        <v>3.0823</v>
      </c>
      <c r="AK128" s="82">
        <v>38506</v>
      </c>
      <c r="AL128" s="89">
        <v>2.8857</v>
      </c>
      <c r="AN128" s="82">
        <v>38142</v>
      </c>
      <c r="AO128" s="83">
        <v>2.969</v>
      </c>
      <c r="AQ128" s="82">
        <v>37777</v>
      </c>
      <c r="AR128" s="83">
        <v>2.8225</v>
      </c>
      <c r="AT128" s="82">
        <v>37482</v>
      </c>
      <c r="AU128" s="83">
        <v>3.6325</v>
      </c>
    </row>
    <row r="129" spans="1:47" ht="15">
      <c r="A129" s="97">
        <v>42895</v>
      </c>
      <c r="B129" s="98">
        <v>15.9</v>
      </c>
      <c r="D129" s="97">
        <v>42529</v>
      </c>
      <c r="E129" s="98">
        <v>13.835</v>
      </c>
      <c r="G129" s="97">
        <v>42167</v>
      </c>
      <c r="H129" s="98">
        <v>9.036</v>
      </c>
      <c r="J129" s="97">
        <v>41802</v>
      </c>
      <c r="K129" s="98">
        <v>8.1322</v>
      </c>
      <c r="M129" s="97">
        <v>41438</v>
      </c>
      <c r="N129" s="98">
        <v>5.325</v>
      </c>
      <c r="P129" s="97">
        <v>41073</v>
      </c>
      <c r="Q129" s="98">
        <v>4.4905</v>
      </c>
      <c r="S129" s="97">
        <v>40704</v>
      </c>
      <c r="T129" s="98">
        <v>4.0928</v>
      </c>
      <c r="V129" s="97">
        <v>40338</v>
      </c>
      <c r="W129" s="98">
        <v>3.916</v>
      </c>
      <c r="Y129" s="97">
        <v>39974</v>
      </c>
      <c r="Z129" s="98">
        <v>3.7587</v>
      </c>
      <c r="AB129" s="82">
        <v>39605</v>
      </c>
      <c r="AC129" s="83">
        <v>3.0565</v>
      </c>
      <c r="AE129" s="88">
        <v>39240</v>
      </c>
      <c r="AF129" s="83">
        <v>3.0773</v>
      </c>
      <c r="AH129" s="88">
        <v>38875</v>
      </c>
      <c r="AI129" s="89">
        <v>3.0805</v>
      </c>
      <c r="AK129" s="82">
        <v>38509</v>
      </c>
      <c r="AL129" s="89">
        <v>2.8948</v>
      </c>
      <c r="AN129" s="82">
        <v>38145</v>
      </c>
      <c r="AO129" s="83">
        <v>2.965</v>
      </c>
      <c r="AQ129" s="82">
        <v>37778</v>
      </c>
      <c r="AR129" s="83">
        <v>2.8243</v>
      </c>
      <c r="AT129" s="82">
        <v>37483</v>
      </c>
      <c r="AU129" s="83">
        <v>3.6417</v>
      </c>
    </row>
    <row r="130" spans="1:47" ht="15">
      <c r="A130" s="97">
        <v>42898</v>
      </c>
      <c r="B130" s="98">
        <v>15.9317</v>
      </c>
      <c r="D130" s="97">
        <v>42530</v>
      </c>
      <c r="E130" s="98">
        <v>13.8498</v>
      </c>
      <c r="G130" s="97">
        <v>42170</v>
      </c>
      <c r="H130" s="98">
        <v>9.0403</v>
      </c>
      <c r="J130" s="97">
        <v>41803</v>
      </c>
      <c r="K130" s="98">
        <v>8.1325</v>
      </c>
      <c r="M130" s="97">
        <v>41439</v>
      </c>
      <c r="N130" s="98">
        <v>5.3302</v>
      </c>
      <c r="P130" s="97">
        <v>41074</v>
      </c>
      <c r="Q130" s="98">
        <v>4.495</v>
      </c>
      <c r="S130" s="97">
        <v>40707</v>
      </c>
      <c r="T130" s="98">
        <v>4.0935</v>
      </c>
      <c r="V130" s="97">
        <v>40339</v>
      </c>
      <c r="W130" s="98">
        <v>3.9175</v>
      </c>
      <c r="Y130" s="97">
        <v>39975</v>
      </c>
      <c r="Z130" s="98">
        <v>3.7615</v>
      </c>
      <c r="AB130" s="82">
        <v>39608</v>
      </c>
      <c r="AC130" s="83">
        <v>3.0588</v>
      </c>
      <c r="AE130" s="88">
        <v>39241</v>
      </c>
      <c r="AF130" s="83">
        <v>3.078</v>
      </c>
      <c r="AH130" s="88">
        <v>38876</v>
      </c>
      <c r="AI130" s="89">
        <v>3.0827</v>
      </c>
      <c r="AK130" s="82">
        <v>38510</v>
      </c>
      <c r="AL130" s="89">
        <v>2.8948</v>
      </c>
      <c r="AN130" s="82">
        <v>38146</v>
      </c>
      <c r="AO130" s="83">
        <v>2.9743</v>
      </c>
      <c r="AQ130" s="82">
        <v>37781</v>
      </c>
      <c r="AR130" s="83">
        <v>2.815</v>
      </c>
      <c r="AT130" s="82">
        <v>37484</v>
      </c>
      <c r="AU130" s="83">
        <v>3.6392</v>
      </c>
    </row>
    <row r="131" spans="1:47" ht="15">
      <c r="A131" s="97">
        <v>42899</v>
      </c>
      <c r="B131" s="98">
        <v>15.892</v>
      </c>
      <c r="D131" s="97">
        <v>42531</v>
      </c>
      <c r="E131" s="98">
        <v>13.8197</v>
      </c>
      <c r="G131" s="97">
        <v>42171</v>
      </c>
      <c r="H131" s="98">
        <v>9.045</v>
      </c>
      <c r="J131" s="97">
        <v>41806</v>
      </c>
      <c r="K131" s="98">
        <v>8.1362</v>
      </c>
      <c r="M131" s="97">
        <v>41442</v>
      </c>
      <c r="N131" s="98">
        <v>5.3368</v>
      </c>
      <c r="P131" s="97">
        <v>41075</v>
      </c>
      <c r="Q131" s="98">
        <v>4.4965</v>
      </c>
      <c r="S131" s="97">
        <v>40708</v>
      </c>
      <c r="T131" s="98">
        <v>4.0925</v>
      </c>
      <c r="V131" s="97">
        <v>40340</v>
      </c>
      <c r="W131" s="98">
        <v>3.923</v>
      </c>
      <c r="Y131" s="97">
        <v>39976</v>
      </c>
      <c r="Z131" s="98">
        <v>3.763</v>
      </c>
      <c r="AB131" s="82">
        <v>39609</v>
      </c>
      <c r="AC131" s="83">
        <v>3.0635</v>
      </c>
      <c r="AE131" s="88">
        <v>39244</v>
      </c>
      <c r="AF131" s="83">
        <v>3.0747</v>
      </c>
      <c r="AH131" s="88">
        <v>38877</v>
      </c>
      <c r="AI131" s="89">
        <v>3.0813</v>
      </c>
      <c r="AK131" s="82">
        <v>38511</v>
      </c>
      <c r="AL131" s="89">
        <v>2.8927</v>
      </c>
      <c r="AN131" s="82">
        <v>38147</v>
      </c>
      <c r="AO131" s="83">
        <v>2.962</v>
      </c>
      <c r="AQ131" s="82">
        <v>37782</v>
      </c>
      <c r="AR131" s="83">
        <v>2.811</v>
      </c>
      <c r="AT131" s="82">
        <v>37488</v>
      </c>
      <c r="AU131" s="83">
        <v>3.63</v>
      </c>
    </row>
    <row r="132" spans="1:47" ht="15">
      <c r="A132" s="97">
        <v>42900</v>
      </c>
      <c r="B132" s="98">
        <v>15.851</v>
      </c>
      <c r="D132" s="97">
        <v>42534</v>
      </c>
      <c r="E132" s="98">
        <v>13.7983</v>
      </c>
      <c r="G132" s="97">
        <v>42172</v>
      </c>
      <c r="H132" s="98">
        <v>9.0477</v>
      </c>
      <c r="J132" s="97">
        <v>41807</v>
      </c>
      <c r="K132" s="98">
        <v>8.1313</v>
      </c>
      <c r="M132" s="97">
        <v>41443</v>
      </c>
      <c r="N132" s="98">
        <v>5.3395</v>
      </c>
      <c r="P132" s="97">
        <v>41078</v>
      </c>
      <c r="Q132" s="98">
        <v>4.4995</v>
      </c>
      <c r="S132" s="97">
        <v>40709</v>
      </c>
      <c r="T132" s="98">
        <v>4.0932</v>
      </c>
      <c r="V132" s="97">
        <v>40343</v>
      </c>
      <c r="W132" s="98">
        <v>3.9268</v>
      </c>
      <c r="Y132" s="97">
        <v>39980</v>
      </c>
      <c r="Z132" s="98">
        <v>3.7672</v>
      </c>
      <c r="AB132" s="82">
        <v>39610</v>
      </c>
      <c r="AC132" s="83">
        <v>3.0612</v>
      </c>
      <c r="AE132" s="88">
        <v>39245</v>
      </c>
      <c r="AF132" s="83">
        <v>3.0762</v>
      </c>
      <c r="AH132" s="88">
        <v>38880</v>
      </c>
      <c r="AI132" s="89">
        <v>3.0817</v>
      </c>
      <c r="AK132" s="82">
        <v>38512</v>
      </c>
      <c r="AL132" s="89">
        <v>2.8963</v>
      </c>
      <c r="AN132" s="82">
        <v>38148</v>
      </c>
      <c r="AO132" s="83">
        <v>2.9638</v>
      </c>
      <c r="AQ132" s="82">
        <v>37783</v>
      </c>
      <c r="AR132" s="83">
        <v>2.8112</v>
      </c>
      <c r="AT132" s="82">
        <v>37489</v>
      </c>
      <c r="AU132" s="83">
        <v>3.5983</v>
      </c>
    </row>
    <row r="133" spans="1:47" ht="15">
      <c r="A133" s="97">
        <v>42901</v>
      </c>
      <c r="B133" s="98">
        <v>15.9243</v>
      </c>
      <c r="D133" s="97">
        <v>42535</v>
      </c>
      <c r="E133" s="98">
        <v>13.7725</v>
      </c>
      <c r="G133" s="97">
        <v>42173</v>
      </c>
      <c r="H133" s="98">
        <v>9.0522</v>
      </c>
      <c r="J133" s="97">
        <v>41808</v>
      </c>
      <c r="K133" s="98">
        <v>8.1297</v>
      </c>
      <c r="M133" s="97">
        <v>41444</v>
      </c>
      <c r="N133" s="98">
        <v>5.3467</v>
      </c>
      <c r="P133" s="97">
        <v>41079</v>
      </c>
      <c r="Q133" s="98">
        <v>4.5028</v>
      </c>
      <c r="S133" s="97">
        <v>40710</v>
      </c>
      <c r="T133" s="98">
        <v>4.0945</v>
      </c>
      <c r="V133" s="97">
        <v>40344</v>
      </c>
      <c r="W133" s="98">
        <v>3.9257</v>
      </c>
      <c r="Y133" s="97">
        <v>39981</v>
      </c>
      <c r="Z133" s="98">
        <v>3.7667</v>
      </c>
      <c r="AB133" s="82">
        <v>39611</v>
      </c>
      <c r="AC133" s="83">
        <v>3.0527</v>
      </c>
      <c r="AE133" s="88">
        <v>39246</v>
      </c>
      <c r="AF133" s="83">
        <v>3.0752</v>
      </c>
      <c r="AH133" s="88">
        <v>38881</v>
      </c>
      <c r="AI133" s="89">
        <v>3.0822</v>
      </c>
      <c r="AK133" s="82">
        <v>38513</v>
      </c>
      <c r="AL133" s="89">
        <v>2.893</v>
      </c>
      <c r="AN133" s="82">
        <v>38149</v>
      </c>
      <c r="AO133" s="83">
        <v>2.9695</v>
      </c>
      <c r="AQ133" s="82">
        <v>37784</v>
      </c>
      <c r="AR133" s="83">
        <v>2.8383</v>
      </c>
      <c r="AT133" s="82">
        <v>37490</v>
      </c>
      <c r="AU133" s="83">
        <v>3.5817</v>
      </c>
    </row>
    <row r="134" spans="1:47" ht="15">
      <c r="A134" s="97">
        <v>42902</v>
      </c>
      <c r="B134" s="98">
        <v>16.0097</v>
      </c>
      <c r="D134" s="97">
        <v>42536</v>
      </c>
      <c r="E134" s="98">
        <v>13.7568</v>
      </c>
      <c r="G134" s="97">
        <v>42174</v>
      </c>
      <c r="H134" s="98">
        <v>9.0565</v>
      </c>
      <c r="J134" s="97">
        <v>41809</v>
      </c>
      <c r="K134" s="98">
        <v>8.1317</v>
      </c>
      <c r="M134" s="97">
        <v>41449</v>
      </c>
      <c r="N134" s="98">
        <v>5.3592</v>
      </c>
      <c r="P134" s="97">
        <v>41081</v>
      </c>
      <c r="Q134" s="98">
        <v>4.5052</v>
      </c>
      <c r="S134" s="97">
        <v>40711</v>
      </c>
      <c r="T134" s="98">
        <v>4.0945</v>
      </c>
      <c r="V134" s="97">
        <v>40345</v>
      </c>
      <c r="W134" s="98">
        <v>3.9258</v>
      </c>
      <c r="Y134" s="97">
        <v>39982</v>
      </c>
      <c r="Z134" s="98">
        <v>3.7678</v>
      </c>
      <c r="AB134" s="82">
        <v>39612</v>
      </c>
      <c r="AC134" s="83">
        <v>3.0523</v>
      </c>
      <c r="AE134" s="88">
        <v>39247</v>
      </c>
      <c r="AF134" s="83">
        <v>3.0738</v>
      </c>
      <c r="AH134" s="88">
        <v>38882</v>
      </c>
      <c r="AI134" s="89">
        <v>3.081</v>
      </c>
      <c r="AK134" s="82">
        <v>38516</v>
      </c>
      <c r="AL134" s="89">
        <v>2.8902</v>
      </c>
      <c r="AN134" s="82">
        <v>38152</v>
      </c>
      <c r="AO134" s="83">
        <v>2.9708</v>
      </c>
      <c r="AQ134" s="82">
        <v>37785</v>
      </c>
      <c r="AR134" s="83">
        <v>2.8265</v>
      </c>
      <c r="AT134" s="82">
        <v>37491</v>
      </c>
      <c r="AU134" s="83">
        <v>3.6042</v>
      </c>
    </row>
    <row r="135" spans="1:47" ht="15">
      <c r="A135" s="97">
        <v>42905</v>
      </c>
      <c r="B135" s="98">
        <v>16.0662</v>
      </c>
      <c r="D135" s="97">
        <v>42537</v>
      </c>
      <c r="E135" s="98">
        <v>13.7935</v>
      </c>
      <c r="G135" s="97">
        <v>42177</v>
      </c>
      <c r="H135" s="98">
        <v>9.0605</v>
      </c>
      <c r="J135" s="97">
        <v>41813</v>
      </c>
      <c r="K135" s="98">
        <v>8.1323</v>
      </c>
      <c r="M135" s="97">
        <v>41450</v>
      </c>
      <c r="N135" s="98">
        <v>5.3635</v>
      </c>
      <c r="P135" s="97">
        <v>41082</v>
      </c>
      <c r="Q135" s="98">
        <v>4.5103</v>
      </c>
      <c r="S135" s="97">
        <v>40715</v>
      </c>
      <c r="T135" s="98">
        <v>4.097</v>
      </c>
      <c r="V135" s="97">
        <v>40346</v>
      </c>
      <c r="W135" s="98">
        <v>3.9262</v>
      </c>
      <c r="Y135" s="97">
        <v>39983</v>
      </c>
      <c r="Z135" s="98">
        <v>3.7708</v>
      </c>
      <c r="AB135" s="82">
        <v>39616</v>
      </c>
      <c r="AC135" s="83">
        <v>3.0343</v>
      </c>
      <c r="AE135" s="88">
        <v>39248</v>
      </c>
      <c r="AF135" s="83">
        <v>3.0722</v>
      </c>
      <c r="AH135" s="88">
        <v>38883</v>
      </c>
      <c r="AI135" s="89">
        <v>3.0778</v>
      </c>
      <c r="AK135" s="82">
        <v>38517</v>
      </c>
      <c r="AL135" s="89">
        <v>2.878</v>
      </c>
      <c r="AN135" s="82">
        <v>38153</v>
      </c>
      <c r="AO135" s="83">
        <v>2.9552</v>
      </c>
      <c r="AQ135" s="82">
        <v>37789</v>
      </c>
      <c r="AR135" s="83">
        <v>2.8043</v>
      </c>
      <c r="AT135" s="82">
        <v>37494</v>
      </c>
      <c r="AU135" s="83">
        <v>3.6183</v>
      </c>
    </row>
    <row r="136" spans="1:47" ht="15">
      <c r="A136" s="97">
        <v>42907</v>
      </c>
      <c r="B136" s="98">
        <v>16.3575</v>
      </c>
      <c r="D136" s="97">
        <v>42542</v>
      </c>
      <c r="E136" s="98">
        <v>13.8783</v>
      </c>
      <c r="G136" s="97">
        <v>42178</v>
      </c>
      <c r="H136" s="98">
        <v>9.0645</v>
      </c>
      <c r="J136" s="97">
        <v>41814</v>
      </c>
      <c r="K136" s="98">
        <v>8.1312</v>
      </c>
      <c r="M136" s="97">
        <v>41451</v>
      </c>
      <c r="N136" s="98">
        <v>5.3688</v>
      </c>
      <c r="P136" s="97">
        <v>41085</v>
      </c>
      <c r="Q136" s="98">
        <v>4.5133</v>
      </c>
      <c r="S136" s="97">
        <v>40716</v>
      </c>
      <c r="T136" s="98">
        <v>4.0982</v>
      </c>
      <c r="V136" s="97">
        <v>40347</v>
      </c>
      <c r="W136" s="98">
        <v>3.9265</v>
      </c>
      <c r="Y136" s="97">
        <v>39986</v>
      </c>
      <c r="Z136" s="98">
        <v>3.7792</v>
      </c>
      <c r="AB136" s="82">
        <v>39617</v>
      </c>
      <c r="AC136" s="83">
        <v>3.0305</v>
      </c>
      <c r="AE136" s="88">
        <v>39252</v>
      </c>
      <c r="AF136" s="83">
        <v>3.0748</v>
      </c>
      <c r="AH136" s="88">
        <v>38884</v>
      </c>
      <c r="AI136" s="89">
        <v>3.0785</v>
      </c>
      <c r="AK136" s="82">
        <v>38518</v>
      </c>
      <c r="AL136" s="89">
        <v>2.8678</v>
      </c>
      <c r="AN136" s="82">
        <v>38154</v>
      </c>
      <c r="AO136" s="83">
        <v>2.9543</v>
      </c>
      <c r="AQ136" s="82">
        <v>37790</v>
      </c>
      <c r="AR136" s="83">
        <v>2.795</v>
      </c>
      <c r="AT136" s="82">
        <v>37495</v>
      </c>
      <c r="AU136" s="83">
        <v>3.6258</v>
      </c>
    </row>
    <row r="137" spans="1:47" ht="15">
      <c r="A137" s="97">
        <v>42908</v>
      </c>
      <c r="B137" s="98">
        <v>16.1875</v>
      </c>
      <c r="D137" s="97">
        <v>42543</v>
      </c>
      <c r="E137" s="98">
        <v>14.0253</v>
      </c>
      <c r="G137" s="97">
        <v>42179</v>
      </c>
      <c r="H137" s="98">
        <v>9.069</v>
      </c>
      <c r="J137" s="97">
        <v>41815</v>
      </c>
      <c r="K137" s="98">
        <v>8.1305</v>
      </c>
      <c r="M137" s="97">
        <v>41452</v>
      </c>
      <c r="N137" s="98">
        <v>5.3758</v>
      </c>
      <c r="P137" s="97">
        <v>41086</v>
      </c>
      <c r="Q137" s="98">
        <v>4.5168</v>
      </c>
      <c r="S137" s="97">
        <v>40717</v>
      </c>
      <c r="T137" s="98">
        <v>4.0992</v>
      </c>
      <c r="V137" s="97">
        <v>40351</v>
      </c>
      <c r="W137" s="98">
        <v>3.9288</v>
      </c>
      <c r="Y137" s="97">
        <v>39987</v>
      </c>
      <c r="Z137" s="98">
        <v>3.7857</v>
      </c>
      <c r="AB137" s="82">
        <v>39618</v>
      </c>
      <c r="AC137" s="83">
        <v>3.0272</v>
      </c>
      <c r="AE137" s="88">
        <v>39253</v>
      </c>
      <c r="AF137" s="83">
        <v>3.0777</v>
      </c>
      <c r="AH137" s="88">
        <v>38888</v>
      </c>
      <c r="AI137" s="89">
        <v>3.0797</v>
      </c>
      <c r="AK137" s="82">
        <v>38519</v>
      </c>
      <c r="AL137" s="89">
        <v>2.875</v>
      </c>
      <c r="AN137" s="82">
        <v>38155</v>
      </c>
      <c r="AO137" s="83">
        <v>2.9555</v>
      </c>
      <c r="AQ137" s="82">
        <v>37791</v>
      </c>
      <c r="AR137" s="83">
        <v>2.7987</v>
      </c>
      <c r="AT137" s="82">
        <v>37496</v>
      </c>
      <c r="AU137" s="83">
        <v>3.605</v>
      </c>
    </row>
    <row r="138" spans="1:47" ht="15">
      <c r="A138" s="97">
        <v>42909</v>
      </c>
      <c r="B138" s="98">
        <v>16.13</v>
      </c>
      <c r="D138" s="97">
        <v>42544</v>
      </c>
      <c r="E138" s="98">
        <v>14.1908</v>
      </c>
      <c r="G138" s="97">
        <v>42180</v>
      </c>
      <c r="H138" s="98">
        <v>9.0723</v>
      </c>
      <c r="J138" s="97">
        <v>41816</v>
      </c>
      <c r="K138" s="98">
        <v>8.1318</v>
      </c>
      <c r="M138" s="97">
        <v>41453</v>
      </c>
      <c r="N138" s="98">
        <v>5.3852</v>
      </c>
      <c r="P138" s="97">
        <v>41087</v>
      </c>
      <c r="Q138" s="98">
        <v>4.5157</v>
      </c>
      <c r="S138" s="97">
        <v>40718</v>
      </c>
      <c r="T138" s="98">
        <v>4.0998</v>
      </c>
      <c r="V138" s="97">
        <v>40352</v>
      </c>
      <c r="W138" s="98">
        <v>3.9295</v>
      </c>
      <c r="Y138" s="97">
        <v>39988</v>
      </c>
      <c r="Z138" s="98">
        <v>3.7893</v>
      </c>
      <c r="AB138" s="82">
        <v>39619</v>
      </c>
      <c r="AC138" s="83">
        <v>3.024</v>
      </c>
      <c r="AE138" s="88">
        <v>39254</v>
      </c>
      <c r="AF138" s="83">
        <v>3.0808</v>
      </c>
      <c r="AH138" s="88">
        <v>38889</v>
      </c>
      <c r="AI138" s="89">
        <v>3.0767</v>
      </c>
      <c r="AK138" s="82">
        <v>38520</v>
      </c>
      <c r="AL138" s="89">
        <v>2.8725</v>
      </c>
      <c r="AN138" s="82">
        <v>38156</v>
      </c>
      <c r="AO138" s="83">
        <v>2.9632</v>
      </c>
      <c r="AQ138" s="82">
        <v>37792</v>
      </c>
      <c r="AR138" s="83">
        <v>2.8027</v>
      </c>
      <c r="AT138" s="82">
        <v>37497</v>
      </c>
      <c r="AU138" s="83">
        <v>3.6117</v>
      </c>
    </row>
    <row r="139" spans="1:47" ht="15.75" thickBot="1">
      <c r="A139" s="97">
        <v>42912</v>
      </c>
      <c r="B139" s="98">
        <v>16.2388</v>
      </c>
      <c r="D139" s="97">
        <v>42545</v>
      </c>
      <c r="E139" s="98">
        <v>14.8365</v>
      </c>
      <c r="G139" s="97">
        <v>42181</v>
      </c>
      <c r="H139" s="98">
        <v>9.0767</v>
      </c>
      <c r="J139" s="97">
        <v>41817</v>
      </c>
      <c r="K139" s="98">
        <v>8.132</v>
      </c>
      <c r="M139" s="97">
        <v>41456</v>
      </c>
      <c r="N139" s="98">
        <v>5.39</v>
      </c>
      <c r="P139" s="97">
        <v>41088</v>
      </c>
      <c r="Q139" s="98">
        <v>4.5213</v>
      </c>
      <c r="S139" s="97">
        <v>40721</v>
      </c>
      <c r="T139" s="98">
        <v>4.102</v>
      </c>
      <c r="V139" s="97">
        <v>40353</v>
      </c>
      <c r="W139" s="98">
        <v>3.9283</v>
      </c>
      <c r="Y139" s="97">
        <v>39989</v>
      </c>
      <c r="Z139" s="98">
        <v>3.7955</v>
      </c>
      <c r="AB139" s="82">
        <v>39622</v>
      </c>
      <c r="AC139" s="83">
        <v>3.0202</v>
      </c>
      <c r="AE139" s="88">
        <v>39255</v>
      </c>
      <c r="AF139" s="83">
        <v>3.0825</v>
      </c>
      <c r="AH139" s="88">
        <v>38890</v>
      </c>
      <c r="AI139" s="89">
        <v>3.0753</v>
      </c>
      <c r="AK139" s="82">
        <v>38524</v>
      </c>
      <c r="AL139" s="89">
        <v>2.8703</v>
      </c>
      <c r="AN139" s="82">
        <v>38160</v>
      </c>
      <c r="AO139" s="83">
        <v>2.9632</v>
      </c>
      <c r="AQ139" s="82">
        <v>37795</v>
      </c>
      <c r="AR139" s="83">
        <v>2.7957</v>
      </c>
      <c r="AT139" s="84">
        <v>37498</v>
      </c>
      <c r="AU139" s="85">
        <v>3.625</v>
      </c>
    </row>
    <row r="140" spans="1:47" ht="15">
      <c r="A140" s="97">
        <v>42913</v>
      </c>
      <c r="B140" s="98">
        <v>16.39</v>
      </c>
      <c r="D140" s="97">
        <v>42548</v>
      </c>
      <c r="E140" s="98">
        <v>15.0302</v>
      </c>
      <c r="G140" s="97">
        <v>42184</v>
      </c>
      <c r="H140" s="98">
        <v>9.0818</v>
      </c>
      <c r="J140" s="97">
        <v>41820</v>
      </c>
      <c r="K140" s="98">
        <v>8.1327</v>
      </c>
      <c r="M140" s="97">
        <v>41457</v>
      </c>
      <c r="N140" s="98">
        <v>5.3932</v>
      </c>
      <c r="P140" s="97">
        <v>41089</v>
      </c>
      <c r="Q140" s="98">
        <v>4.5253</v>
      </c>
      <c r="S140" s="97">
        <v>40722</v>
      </c>
      <c r="T140" s="98">
        <v>4.1032</v>
      </c>
      <c r="V140" s="97">
        <v>40354</v>
      </c>
      <c r="W140" s="98">
        <v>3.9323</v>
      </c>
      <c r="Y140" s="97">
        <v>39990</v>
      </c>
      <c r="Z140" s="98">
        <v>3.8008</v>
      </c>
      <c r="AB140" s="82">
        <v>39623</v>
      </c>
      <c r="AC140" s="83">
        <v>3.0128</v>
      </c>
      <c r="AE140" s="88">
        <v>39258</v>
      </c>
      <c r="AF140" s="83">
        <v>3.0832</v>
      </c>
      <c r="AH140" s="88">
        <v>38891</v>
      </c>
      <c r="AI140" s="89">
        <v>3.0805</v>
      </c>
      <c r="AK140" s="82">
        <v>38525</v>
      </c>
      <c r="AL140" s="89">
        <v>2.865</v>
      </c>
      <c r="AN140" s="82">
        <v>38161</v>
      </c>
      <c r="AO140" s="83">
        <v>2.9505</v>
      </c>
      <c r="AQ140" s="82">
        <v>37796</v>
      </c>
      <c r="AR140" s="83">
        <v>2.7728</v>
      </c>
      <c r="AT140" s="80">
        <v>37501</v>
      </c>
      <c r="AU140" s="81">
        <v>3.628</v>
      </c>
    </row>
    <row r="141" spans="1:47" ht="15">
      <c r="A141" s="97">
        <v>42914</v>
      </c>
      <c r="B141" s="98">
        <v>16.369</v>
      </c>
      <c r="D141" s="97">
        <v>42549</v>
      </c>
      <c r="E141" s="98">
        <v>15.0563</v>
      </c>
      <c r="G141" s="97">
        <v>42185</v>
      </c>
      <c r="H141" s="98">
        <v>9.0865</v>
      </c>
      <c r="J141" s="97">
        <v>41821</v>
      </c>
      <c r="K141" s="98">
        <v>8.1345</v>
      </c>
      <c r="M141" s="97">
        <v>41458</v>
      </c>
      <c r="N141" s="98">
        <v>5.399</v>
      </c>
      <c r="P141" s="97">
        <v>41092</v>
      </c>
      <c r="Q141" s="98">
        <v>4.53</v>
      </c>
      <c r="S141" s="97">
        <v>40723</v>
      </c>
      <c r="T141" s="98">
        <v>4.107</v>
      </c>
      <c r="V141" s="97">
        <v>40357</v>
      </c>
      <c r="W141" s="98">
        <v>3.9332</v>
      </c>
      <c r="Y141" s="97">
        <v>39993</v>
      </c>
      <c r="Z141" s="98">
        <v>3.7897</v>
      </c>
      <c r="AB141" s="82">
        <v>39624</v>
      </c>
      <c r="AC141" s="83">
        <v>3.015</v>
      </c>
      <c r="AE141" s="88">
        <v>39259</v>
      </c>
      <c r="AF141" s="83">
        <v>3.0882</v>
      </c>
      <c r="AH141" s="88">
        <v>38894</v>
      </c>
      <c r="AI141" s="89">
        <v>3.0823</v>
      </c>
      <c r="AK141" s="82">
        <v>38526</v>
      </c>
      <c r="AL141" s="89">
        <v>2.8692</v>
      </c>
      <c r="AN141" s="82">
        <v>38162</v>
      </c>
      <c r="AO141" s="83">
        <v>2.9378</v>
      </c>
      <c r="AQ141" s="82">
        <v>37797</v>
      </c>
      <c r="AR141" s="83">
        <v>2.7615</v>
      </c>
      <c r="AT141" s="82">
        <v>37502</v>
      </c>
      <c r="AU141" s="83">
        <v>3.633</v>
      </c>
    </row>
    <row r="142" spans="1:47" ht="15">
      <c r="A142" s="97">
        <v>42915</v>
      </c>
      <c r="B142" s="98">
        <v>16.481</v>
      </c>
      <c r="D142" s="97">
        <v>42550</v>
      </c>
      <c r="E142" s="98">
        <v>14.9042</v>
      </c>
      <c r="G142" s="97">
        <v>42186</v>
      </c>
      <c r="H142" s="98">
        <v>9.092</v>
      </c>
      <c r="J142" s="97">
        <v>41822</v>
      </c>
      <c r="K142" s="98">
        <v>8.138</v>
      </c>
      <c r="M142" s="97">
        <v>41459</v>
      </c>
      <c r="N142" s="98">
        <v>5.405</v>
      </c>
      <c r="P142" s="97">
        <v>41093</v>
      </c>
      <c r="Q142" s="98">
        <v>4.5258</v>
      </c>
      <c r="S142" s="97">
        <v>40724</v>
      </c>
      <c r="T142" s="98">
        <v>4.111</v>
      </c>
      <c r="V142" s="97">
        <v>40358</v>
      </c>
      <c r="W142" s="98">
        <v>3.9333</v>
      </c>
      <c r="Y142" s="97">
        <v>39994</v>
      </c>
      <c r="Z142" s="98">
        <v>3.7952</v>
      </c>
      <c r="AB142" s="82">
        <v>39625</v>
      </c>
      <c r="AC142" s="83">
        <v>3.0222</v>
      </c>
      <c r="AE142" s="88">
        <v>39260</v>
      </c>
      <c r="AF142" s="83">
        <v>3.0932</v>
      </c>
      <c r="AH142" s="88">
        <v>38895</v>
      </c>
      <c r="AI142" s="89">
        <v>3.0885</v>
      </c>
      <c r="AK142" s="82">
        <v>38527</v>
      </c>
      <c r="AL142" s="89">
        <v>2.879</v>
      </c>
      <c r="AN142" s="82">
        <v>38163</v>
      </c>
      <c r="AO142" s="83">
        <v>2.9543</v>
      </c>
      <c r="AQ142" s="82">
        <v>37798</v>
      </c>
      <c r="AR142" s="83">
        <v>2.7857</v>
      </c>
      <c r="AT142" s="82">
        <v>37503</v>
      </c>
      <c r="AU142" s="83">
        <v>3.6368</v>
      </c>
    </row>
    <row r="143" spans="1:47" ht="15">
      <c r="A143" s="97">
        <v>42916</v>
      </c>
      <c r="B143" s="98">
        <v>16.5985</v>
      </c>
      <c r="D143" s="97">
        <v>42551</v>
      </c>
      <c r="E143" s="98">
        <v>14.92</v>
      </c>
      <c r="G143" s="97">
        <v>42187</v>
      </c>
      <c r="H143" s="98">
        <v>9.0973</v>
      </c>
      <c r="J143" s="97">
        <v>41823</v>
      </c>
      <c r="K143" s="98">
        <v>8.1393</v>
      </c>
      <c r="M143" s="97">
        <v>41460</v>
      </c>
      <c r="N143" s="98">
        <v>5.4048</v>
      </c>
      <c r="P143" s="97">
        <v>41094</v>
      </c>
      <c r="Q143" s="98">
        <v>4.5255</v>
      </c>
      <c r="S143" s="97">
        <v>40725</v>
      </c>
      <c r="T143" s="98">
        <v>4.1105</v>
      </c>
      <c r="V143" s="97">
        <v>40359</v>
      </c>
      <c r="W143" s="98">
        <v>3.9318</v>
      </c>
      <c r="Y143" s="97">
        <v>39995</v>
      </c>
      <c r="Z143" s="98">
        <v>3.7983</v>
      </c>
      <c r="AB143" s="82">
        <v>39626</v>
      </c>
      <c r="AC143" s="83">
        <v>3.0247</v>
      </c>
      <c r="AE143" s="88">
        <v>39261</v>
      </c>
      <c r="AF143" s="83">
        <v>3.0897</v>
      </c>
      <c r="AH143" s="88">
        <v>38896</v>
      </c>
      <c r="AI143" s="89">
        <v>3.0898</v>
      </c>
      <c r="AK143" s="82">
        <v>38530</v>
      </c>
      <c r="AL143" s="89">
        <v>2.8845</v>
      </c>
      <c r="AN143" s="82">
        <v>38166</v>
      </c>
      <c r="AO143" s="83">
        <v>2.9593</v>
      </c>
      <c r="AQ143" s="82">
        <v>37799</v>
      </c>
      <c r="AR143" s="83">
        <v>2.794</v>
      </c>
      <c r="AT143" s="82">
        <v>37504</v>
      </c>
      <c r="AU143" s="83">
        <v>3.6247</v>
      </c>
    </row>
    <row r="144" spans="1:47" ht="15.75" thickBot="1">
      <c r="A144" s="97">
        <v>42919</v>
      </c>
      <c r="B144" s="98">
        <v>16.6817</v>
      </c>
      <c r="D144" s="97">
        <v>42552</v>
      </c>
      <c r="E144" s="98">
        <v>15.119</v>
      </c>
      <c r="G144" s="97">
        <v>42188</v>
      </c>
      <c r="H144" s="98">
        <v>9.1022</v>
      </c>
      <c r="J144" s="97">
        <v>41824</v>
      </c>
      <c r="K144" s="98">
        <v>8.1437</v>
      </c>
      <c r="M144" s="97">
        <v>41463</v>
      </c>
      <c r="N144" s="98">
        <v>5.4073</v>
      </c>
      <c r="P144" s="97">
        <v>41095</v>
      </c>
      <c r="Q144" s="98">
        <v>4.5275</v>
      </c>
      <c r="S144" s="97">
        <v>40728</v>
      </c>
      <c r="T144" s="98">
        <v>4.114</v>
      </c>
      <c r="V144" s="97">
        <v>40360</v>
      </c>
      <c r="W144" s="99">
        <v>3.9325</v>
      </c>
      <c r="Y144" s="97">
        <v>39996</v>
      </c>
      <c r="Z144" s="98">
        <v>3.7998</v>
      </c>
      <c r="AB144" s="82">
        <v>39629</v>
      </c>
      <c r="AC144" s="83">
        <v>3.0242</v>
      </c>
      <c r="AE144" s="95">
        <v>39262</v>
      </c>
      <c r="AF144" s="96">
        <v>3.0908</v>
      </c>
      <c r="AH144" s="88">
        <v>38897</v>
      </c>
      <c r="AI144" s="89">
        <v>3.0867</v>
      </c>
      <c r="AK144" s="82">
        <v>38531</v>
      </c>
      <c r="AL144" s="89">
        <v>2.894</v>
      </c>
      <c r="AN144" s="82">
        <v>38167</v>
      </c>
      <c r="AO144" s="83">
        <v>2.9642</v>
      </c>
      <c r="AQ144" s="84">
        <v>37802</v>
      </c>
      <c r="AR144" s="85">
        <v>2.8075</v>
      </c>
      <c r="AT144" s="82">
        <v>37505</v>
      </c>
      <c r="AU144" s="83">
        <v>3.6092</v>
      </c>
    </row>
    <row r="145" spans="1:47" ht="15.75" thickBot="1">
      <c r="A145" s="97">
        <v>42920</v>
      </c>
      <c r="B145" s="98">
        <v>16.8733</v>
      </c>
      <c r="D145" s="97">
        <v>42555</v>
      </c>
      <c r="E145" s="98">
        <v>15.0675</v>
      </c>
      <c r="G145" s="97">
        <v>42191</v>
      </c>
      <c r="H145" s="98">
        <v>9.1072</v>
      </c>
      <c r="J145" s="97">
        <v>41827</v>
      </c>
      <c r="K145" s="98">
        <v>8.1415</v>
      </c>
      <c r="M145" s="97">
        <v>41465</v>
      </c>
      <c r="N145" s="98">
        <v>5.4125</v>
      </c>
      <c r="P145" s="97">
        <v>41096</v>
      </c>
      <c r="Q145" s="98">
        <v>4.5322</v>
      </c>
      <c r="S145" s="97">
        <v>40729</v>
      </c>
      <c r="T145" s="98">
        <v>4.1162</v>
      </c>
      <c r="V145" s="97">
        <v>40361</v>
      </c>
      <c r="W145" s="98">
        <v>3.9342</v>
      </c>
      <c r="Y145" s="97">
        <v>39997</v>
      </c>
      <c r="Z145" s="98">
        <v>3.8015</v>
      </c>
      <c r="AB145" s="82">
        <v>39630</v>
      </c>
      <c r="AC145" s="83">
        <v>3.0242</v>
      </c>
      <c r="AE145" s="80">
        <v>39265</v>
      </c>
      <c r="AF145" s="81">
        <v>3.0918</v>
      </c>
      <c r="AH145" s="94">
        <v>38898</v>
      </c>
      <c r="AI145" s="92">
        <v>3.0848</v>
      </c>
      <c r="AK145" s="82">
        <v>38532</v>
      </c>
      <c r="AL145" s="89">
        <v>2.8953</v>
      </c>
      <c r="AN145" s="86">
        <v>38168</v>
      </c>
      <c r="AO145" s="87">
        <v>2.9607</v>
      </c>
      <c r="AQ145" s="80">
        <v>37803</v>
      </c>
      <c r="AR145" s="81">
        <v>2.8003</v>
      </c>
      <c r="AT145" s="82">
        <v>37508</v>
      </c>
      <c r="AU145" s="83">
        <v>3.6092</v>
      </c>
    </row>
    <row r="146" spans="1:47" ht="15.75" thickBot="1">
      <c r="A146" s="97">
        <v>42921</v>
      </c>
      <c r="B146" s="98">
        <v>17.0018</v>
      </c>
      <c r="D146" s="97">
        <v>42556</v>
      </c>
      <c r="E146" s="98">
        <v>15.0187</v>
      </c>
      <c r="G146" s="97">
        <v>42192</v>
      </c>
      <c r="H146" s="98">
        <v>9.1127</v>
      </c>
      <c r="J146" s="97">
        <v>41828</v>
      </c>
      <c r="K146" s="98">
        <v>8.1418</v>
      </c>
      <c r="M146" s="97">
        <v>41466</v>
      </c>
      <c r="N146" s="98">
        <v>5.4183</v>
      </c>
      <c r="P146" s="97">
        <v>41100</v>
      </c>
      <c r="Q146" s="98">
        <v>4.5385</v>
      </c>
      <c r="S146" s="97">
        <v>40669</v>
      </c>
      <c r="T146" s="98">
        <v>4.1175</v>
      </c>
      <c r="V146" s="97">
        <v>40364</v>
      </c>
      <c r="W146" s="98">
        <v>3.9355</v>
      </c>
      <c r="Y146" s="97">
        <v>40000</v>
      </c>
      <c r="Z146" s="98">
        <v>3.8055</v>
      </c>
      <c r="AB146" s="82">
        <v>39631</v>
      </c>
      <c r="AC146" s="83">
        <v>3.0198</v>
      </c>
      <c r="AE146" s="82">
        <v>39266</v>
      </c>
      <c r="AF146" s="83">
        <v>3.0917</v>
      </c>
      <c r="AH146" s="80">
        <v>38901</v>
      </c>
      <c r="AI146" s="81">
        <v>3.0845</v>
      </c>
      <c r="AK146" s="84">
        <v>38533</v>
      </c>
      <c r="AL146" s="91">
        <v>2.8908</v>
      </c>
      <c r="AN146" s="80">
        <v>38169</v>
      </c>
      <c r="AO146" s="81">
        <v>2.9505</v>
      </c>
      <c r="AQ146" s="82">
        <v>37804</v>
      </c>
      <c r="AR146" s="83">
        <v>2.8012</v>
      </c>
      <c r="AT146" s="82">
        <v>37509</v>
      </c>
      <c r="AU146" s="83">
        <v>3.6183</v>
      </c>
    </row>
    <row r="147" spans="1:47" ht="15">
      <c r="A147" s="97">
        <v>42922</v>
      </c>
      <c r="B147" s="98">
        <v>17.1483</v>
      </c>
      <c r="D147" s="97">
        <v>42557</v>
      </c>
      <c r="E147" s="98">
        <v>14.755</v>
      </c>
      <c r="G147" s="97">
        <v>42193</v>
      </c>
      <c r="H147" s="98">
        <v>9.117</v>
      </c>
      <c r="J147" s="97">
        <v>41830</v>
      </c>
      <c r="K147" s="98">
        <v>8.1463</v>
      </c>
      <c r="M147" s="97">
        <v>41467</v>
      </c>
      <c r="N147" s="98">
        <v>5.4242</v>
      </c>
      <c r="P147" s="97">
        <v>41101</v>
      </c>
      <c r="Q147" s="98">
        <v>4.5403</v>
      </c>
      <c r="S147" s="97">
        <v>40731</v>
      </c>
      <c r="T147" s="98">
        <v>4.1198</v>
      </c>
      <c r="V147" s="97">
        <v>40365</v>
      </c>
      <c r="W147" s="98">
        <v>3.9345</v>
      </c>
      <c r="Y147" s="97">
        <v>40001</v>
      </c>
      <c r="Z147" s="98">
        <v>3.804</v>
      </c>
      <c r="AB147" s="82">
        <v>39632</v>
      </c>
      <c r="AC147" s="83">
        <v>3.0267</v>
      </c>
      <c r="AE147" s="82">
        <v>39267</v>
      </c>
      <c r="AF147" s="83">
        <v>3.0915</v>
      </c>
      <c r="AH147" s="88">
        <v>38902</v>
      </c>
      <c r="AI147" s="89">
        <v>3.0848</v>
      </c>
      <c r="AK147" s="80">
        <v>38534</v>
      </c>
      <c r="AL147" s="81">
        <v>2.8845</v>
      </c>
      <c r="AN147" s="82">
        <v>38170</v>
      </c>
      <c r="AO147" s="83">
        <v>2.9472</v>
      </c>
      <c r="AQ147" s="82">
        <v>37805</v>
      </c>
      <c r="AR147" s="83">
        <v>2.7967</v>
      </c>
      <c r="AT147" s="82">
        <v>37510</v>
      </c>
      <c r="AU147" s="83">
        <v>3.61</v>
      </c>
    </row>
    <row r="148" spans="1:47" ht="15">
      <c r="A148" s="97">
        <v>42923</v>
      </c>
      <c r="B148" s="98">
        <v>16.9743</v>
      </c>
      <c r="D148" s="97">
        <v>42558</v>
      </c>
      <c r="E148" s="98">
        <v>14.6925</v>
      </c>
      <c r="G148" s="97">
        <v>42195</v>
      </c>
      <c r="H148" s="98">
        <v>9.122</v>
      </c>
      <c r="J148" s="97">
        <v>41831</v>
      </c>
      <c r="K148" s="98">
        <v>8.1502</v>
      </c>
      <c r="M148" s="97">
        <v>41470</v>
      </c>
      <c r="N148" s="98">
        <v>5.4303</v>
      </c>
      <c r="P148" s="97">
        <v>41102</v>
      </c>
      <c r="Q148" s="98">
        <v>4.543</v>
      </c>
      <c r="S148" s="97">
        <v>40732</v>
      </c>
      <c r="T148" s="98">
        <v>4.123</v>
      </c>
      <c r="V148" s="97">
        <v>40366</v>
      </c>
      <c r="W148" s="98">
        <v>3.9358</v>
      </c>
      <c r="Y148" s="97">
        <v>40002</v>
      </c>
      <c r="Z148" s="98">
        <v>3.809</v>
      </c>
      <c r="AB148" s="82">
        <v>39633</v>
      </c>
      <c r="AC148" s="83">
        <v>3.0288</v>
      </c>
      <c r="AE148" s="82">
        <v>39268</v>
      </c>
      <c r="AF148" s="83">
        <v>3.0995</v>
      </c>
      <c r="AH148" s="88">
        <v>38903</v>
      </c>
      <c r="AI148" s="89">
        <v>3.0858</v>
      </c>
      <c r="AK148" s="82">
        <v>38537</v>
      </c>
      <c r="AL148" s="89">
        <v>2.8835</v>
      </c>
      <c r="AN148" s="82">
        <v>38173</v>
      </c>
      <c r="AO148" s="83">
        <v>2.9485</v>
      </c>
      <c r="AQ148" s="82">
        <v>37806</v>
      </c>
      <c r="AR148" s="83">
        <v>2.7953</v>
      </c>
      <c r="AT148" s="82">
        <v>37511</v>
      </c>
      <c r="AU148" s="83">
        <v>3.6237</v>
      </c>
    </row>
    <row r="149" spans="1:47" ht="15">
      <c r="A149" s="97">
        <v>42926</v>
      </c>
      <c r="B149" s="98">
        <v>16.99</v>
      </c>
      <c r="D149" s="97">
        <v>42562</v>
      </c>
      <c r="E149" s="98">
        <v>14.71</v>
      </c>
      <c r="G149" s="97">
        <v>42198</v>
      </c>
      <c r="H149" s="98">
        <v>9.1273</v>
      </c>
      <c r="J149" s="97">
        <v>41834</v>
      </c>
      <c r="K149" s="98">
        <v>8.1538</v>
      </c>
      <c r="M149" s="97">
        <v>41471</v>
      </c>
      <c r="N149" s="98">
        <v>5.4345</v>
      </c>
      <c r="P149" s="97">
        <v>41103</v>
      </c>
      <c r="Q149" s="98">
        <v>4.5478</v>
      </c>
      <c r="S149" s="97">
        <v>40735</v>
      </c>
      <c r="T149" s="98">
        <v>4.1227</v>
      </c>
      <c r="V149" s="97">
        <v>40367</v>
      </c>
      <c r="W149" s="98">
        <v>3.9367</v>
      </c>
      <c r="Y149" s="97">
        <v>40007</v>
      </c>
      <c r="Z149" s="98">
        <v>3.811</v>
      </c>
      <c r="AB149" s="82">
        <v>39636</v>
      </c>
      <c r="AC149" s="83">
        <v>3.0195</v>
      </c>
      <c r="AE149" s="82">
        <v>39269</v>
      </c>
      <c r="AF149" s="83">
        <v>3.1048</v>
      </c>
      <c r="AH149" s="88">
        <v>38904</v>
      </c>
      <c r="AI149" s="89">
        <v>3.0858</v>
      </c>
      <c r="AK149" s="82">
        <v>38538</v>
      </c>
      <c r="AL149" s="89">
        <v>2.8865</v>
      </c>
      <c r="AN149" s="82">
        <v>38174</v>
      </c>
      <c r="AO149" s="83">
        <v>2.9417</v>
      </c>
      <c r="AQ149" s="82">
        <v>37809</v>
      </c>
      <c r="AR149" s="83">
        <v>2.7902</v>
      </c>
      <c r="AT149" s="82">
        <v>37512</v>
      </c>
      <c r="AU149" s="83">
        <v>3.6297</v>
      </c>
    </row>
    <row r="150" spans="1:47" ht="15">
      <c r="A150" s="97">
        <v>42927</v>
      </c>
      <c r="B150" s="98">
        <v>16.993</v>
      </c>
      <c r="D150" s="97">
        <v>42563</v>
      </c>
      <c r="E150" s="98">
        <v>14.5992</v>
      </c>
      <c r="G150" s="97">
        <v>42199</v>
      </c>
      <c r="H150" s="98">
        <v>9.132</v>
      </c>
      <c r="J150" s="97">
        <v>41835</v>
      </c>
      <c r="K150" s="98">
        <v>8.153</v>
      </c>
      <c r="M150" s="97">
        <v>41472</v>
      </c>
      <c r="N150" s="98">
        <v>5.4383</v>
      </c>
      <c r="P150" s="97">
        <v>41106</v>
      </c>
      <c r="Q150" s="98">
        <v>4.5483</v>
      </c>
      <c r="S150" s="97">
        <v>40736</v>
      </c>
      <c r="T150" s="98">
        <v>4.1225</v>
      </c>
      <c r="V150" s="97">
        <v>40371</v>
      </c>
      <c r="W150" s="98">
        <v>3.9375</v>
      </c>
      <c r="Y150" s="97">
        <v>40008</v>
      </c>
      <c r="Z150" s="98">
        <v>3.807</v>
      </c>
      <c r="AB150" s="82">
        <v>39637</v>
      </c>
      <c r="AC150" s="83">
        <v>3.0143</v>
      </c>
      <c r="AE150" s="82">
        <v>39273</v>
      </c>
      <c r="AF150" s="83">
        <v>3.1058</v>
      </c>
      <c r="AH150" s="88">
        <v>38905</v>
      </c>
      <c r="AI150" s="89">
        <v>3.085</v>
      </c>
      <c r="AK150" s="82">
        <v>38539</v>
      </c>
      <c r="AL150" s="89">
        <v>2.884</v>
      </c>
      <c r="AN150" s="82">
        <v>38175</v>
      </c>
      <c r="AO150" s="83">
        <v>2.9428</v>
      </c>
      <c r="AQ150" s="82">
        <v>37810</v>
      </c>
      <c r="AR150" s="83">
        <v>2.776</v>
      </c>
      <c r="AT150" s="82">
        <v>37515</v>
      </c>
      <c r="AU150" s="83">
        <v>3.6393</v>
      </c>
    </row>
    <row r="151" spans="4:47" ht="15">
      <c r="D151" s="97">
        <v>42564</v>
      </c>
      <c r="E151" s="98">
        <v>14.5718</v>
      </c>
      <c r="G151" s="97">
        <v>42200</v>
      </c>
      <c r="H151" s="98">
        <v>9.1362</v>
      </c>
      <c r="J151" s="97">
        <v>41836</v>
      </c>
      <c r="K151" s="98">
        <v>8.1525</v>
      </c>
      <c r="M151" s="97">
        <v>41473</v>
      </c>
      <c r="N151" s="98">
        <v>5.4465</v>
      </c>
      <c r="P151" s="97">
        <v>41107</v>
      </c>
      <c r="Q151" s="98">
        <v>4.5512</v>
      </c>
      <c r="S151" s="97">
        <v>40737</v>
      </c>
      <c r="T151" s="98">
        <v>4.1218</v>
      </c>
      <c r="V151" s="97">
        <v>40372</v>
      </c>
      <c r="W151" s="98">
        <v>3.9358</v>
      </c>
      <c r="Y151" s="97">
        <v>40009</v>
      </c>
      <c r="Z151" s="98">
        <v>3.8062</v>
      </c>
      <c r="AB151" s="82">
        <v>39639</v>
      </c>
      <c r="AC151" s="83">
        <v>3.0158</v>
      </c>
      <c r="AE151" s="82">
        <v>39274</v>
      </c>
      <c r="AF151" s="83">
        <v>3.1022</v>
      </c>
      <c r="AH151" s="88">
        <v>38908</v>
      </c>
      <c r="AI151" s="89">
        <v>3.0865</v>
      </c>
      <c r="AK151" s="82">
        <v>38540</v>
      </c>
      <c r="AL151" s="89">
        <v>2.8802</v>
      </c>
      <c r="AN151" s="82">
        <v>38176</v>
      </c>
      <c r="AO151" s="83">
        <v>2.9532</v>
      </c>
      <c r="AQ151" s="82">
        <v>37812</v>
      </c>
      <c r="AR151" s="83">
        <v>2.7673</v>
      </c>
      <c r="AT151" s="82">
        <v>37516</v>
      </c>
      <c r="AU151" s="83">
        <v>3.6342</v>
      </c>
    </row>
    <row r="152" spans="4:47" ht="15">
      <c r="D152" s="97">
        <v>42565</v>
      </c>
      <c r="E152" s="98">
        <v>14.6203</v>
      </c>
      <c r="G152" s="97">
        <v>42201</v>
      </c>
      <c r="H152" s="98">
        <v>9.1415</v>
      </c>
      <c r="J152" s="97">
        <v>41837</v>
      </c>
      <c r="K152" s="98">
        <v>8.1555</v>
      </c>
      <c r="M152" s="97">
        <v>41474</v>
      </c>
      <c r="N152" s="98">
        <v>5.4593</v>
      </c>
      <c r="P152" s="97">
        <v>41108</v>
      </c>
      <c r="Q152" s="98">
        <v>4.5533</v>
      </c>
      <c r="S152" s="97">
        <v>40738</v>
      </c>
      <c r="T152" s="98">
        <v>4.1225</v>
      </c>
      <c r="V152" s="97">
        <v>40373</v>
      </c>
      <c r="W152" s="98">
        <v>3.9347</v>
      </c>
      <c r="Y152" s="97">
        <v>40010</v>
      </c>
      <c r="Z152" s="98">
        <v>3.8077</v>
      </c>
      <c r="AB152" s="82">
        <v>39640</v>
      </c>
      <c r="AC152" s="83">
        <v>3.0212</v>
      </c>
      <c r="AE152" s="82">
        <v>39275</v>
      </c>
      <c r="AF152" s="83">
        <v>3.1002</v>
      </c>
      <c r="AH152" s="88">
        <v>38909</v>
      </c>
      <c r="AI152" s="89">
        <v>3.0857</v>
      </c>
      <c r="AK152" s="82">
        <v>38541</v>
      </c>
      <c r="AL152" s="89">
        <v>2.8723</v>
      </c>
      <c r="AN152" s="82">
        <v>38180</v>
      </c>
      <c r="AO152" s="83">
        <v>2.957</v>
      </c>
      <c r="AQ152" s="82">
        <v>37813</v>
      </c>
      <c r="AR152" s="83">
        <v>2.7582</v>
      </c>
      <c r="AT152" s="82">
        <v>37517</v>
      </c>
      <c r="AU152" s="83">
        <v>3.6317</v>
      </c>
    </row>
    <row r="153" spans="4:47" ht="15">
      <c r="D153" s="97">
        <v>42566</v>
      </c>
      <c r="E153" s="98">
        <v>14.8583</v>
      </c>
      <c r="G153" s="97">
        <v>42202</v>
      </c>
      <c r="H153" s="98">
        <v>9.1462</v>
      </c>
      <c r="J153" s="97">
        <v>41838</v>
      </c>
      <c r="K153" s="98">
        <v>8.1577</v>
      </c>
      <c r="M153" s="97">
        <v>41477</v>
      </c>
      <c r="N153" s="98">
        <v>5.4623</v>
      </c>
      <c r="P153" s="97">
        <v>41109</v>
      </c>
      <c r="Q153" s="98">
        <v>4.5583</v>
      </c>
      <c r="S153" s="97">
        <v>40739</v>
      </c>
      <c r="T153" s="98">
        <v>4.123</v>
      </c>
      <c r="V153" s="97">
        <v>40374</v>
      </c>
      <c r="W153" s="98">
        <v>3.9348</v>
      </c>
      <c r="Y153" s="97">
        <v>40011</v>
      </c>
      <c r="Z153" s="98">
        <v>3.8075</v>
      </c>
      <c r="AB153" s="82">
        <v>39643</v>
      </c>
      <c r="AC153" s="83">
        <v>3.0255</v>
      </c>
      <c r="AE153" s="82">
        <v>39276</v>
      </c>
      <c r="AF153" s="83">
        <v>3.0998</v>
      </c>
      <c r="AH153" s="88">
        <v>38910</v>
      </c>
      <c r="AI153" s="89">
        <v>3.0823</v>
      </c>
      <c r="AK153" s="82">
        <v>38544</v>
      </c>
      <c r="AL153" s="89">
        <v>2.8633</v>
      </c>
      <c r="AN153" s="82">
        <v>38181</v>
      </c>
      <c r="AO153" s="83">
        <v>2.9513</v>
      </c>
      <c r="AQ153" s="82">
        <v>37816</v>
      </c>
      <c r="AR153" s="83">
        <v>2.7647</v>
      </c>
      <c r="AT153" s="82">
        <v>37518</v>
      </c>
      <c r="AU153" s="83">
        <v>3.6508</v>
      </c>
    </row>
    <row r="154" spans="4:47" ht="15">
      <c r="D154" s="97">
        <v>42569</v>
      </c>
      <c r="E154" s="98">
        <v>15.0557</v>
      </c>
      <c r="G154" s="97">
        <v>42205</v>
      </c>
      <c r="H154" s="98">
        <v>9.1503</v>
      </c>
      <c r="J154" s="97">
        <v>41841</v>
      </c>
      <c r="K154" s="98">
        <v>8.1628</v>
      </c>
      <c r="M154" s="97">
        <v>41478</v>
      </c>
      <c r="N154" s="98">
        <v>5.4617</v>
      </c>
      <c r="P154" s="97">
        <v>41110</v>
      </c>
      <c r="Q154" s="98">
        <v>4.562</v>
      </c>
      <c r="S154" s="97">
        <v>40742</v>
      </c>
      <c r="T154" s="98">
        <v>4.1263</v>
      </c>
      <c r="V154" s="97">
        <v>40375</v>
      </c>
      <c r="W154" s="98">
        <v>3.9357</v>
      </c>
      <c r="Y154" s="97">
        <v>40014</v>
      </c>
      <c r="Z154" s="98">
        <v>3.8078</v>
      </c>
      <c r="AB154" s="82">
        <v>39644</v>
      </c>
      <c r="AC154" s="83">
        <v>3.0227</v>
      </c>
      <c r="AE154" s="82">
        <v>39279</v>
      </c>
      <c r="AF154" s="83">
        <v>3.1003</v>
      </c>
      <c r="AH154" s="88">
        <v>38911</v>
      </c>
      <c r="AI154" s="89">
        <v>3.0847</v>
      </c>
      <c r="AK154" s="82">
        <v>38545</v>
      </c>
      <c r="AL154" s="89">
        <v>2.876</v>
      </c>
      <c r="AN154" s="82">
        <v>38182</v>
      </c>
      <c r="AO154" s="83">
        <v>2.9473</v>
      </c>
      <c r="AQ154" s="82">
        <v>37817</v>
      </c>
      <c r="AR154" s="83">
        <v>2.7815</v>
      </c>
      <c r="AT154" s="82">
        <v>37519</v>
      </c>
      <c r="AU154" s="83">
        <v>3.658</v>
      </c>
    </row>
    <row r="155" spans="4:47" ht="15">
      <c r="D155" s="97">
        <v>42570</v>
      </c>
      <c r="E155" s="98">
        <v>15.1933</v>
      </c>
      <c r="G155" s="97">
        <v>42206</v>
      </c>
      <c r="H155" s="98">
        <v>9.1548</v>
      </c>
      <c r="J155" s="97">
        <v>41842</v>
      </c>
      <c r="K155" s="98">
        <v>8.164</v>
      </c>
      <c r="M155" s="97">
        <v>41479</v>
      </c>
      <c r="N155" s="98">
        <v>5.4638</v>
      </c>
      <c r="P155" s="97">
        <v>41113</v>
      </c>
      <c r="Q155" s="98">
        <v>4.5688</v>
      </c>
      <c r="S155" s="97">
        <v>40743</v>
      </c>
      <c r="T155" s="98">
        <v>4.1297</v>
      </c>
      <c r="V155" s="97">
        <v>40378</v>
      </c>
      <c r="W155" s="98">
        <v>3.9345</v>
      </c>
      <c r="Y155" s="97">
        <v>40015</v>
      </c>
      <c r="Z155" s="98">
        <v>3.8083</v>
      </c>
      <c r="AB155" s="82">
        <v>39645</v>
      </c>
      <c r="AC155" s="83">
        <v>3.0255</v>
      </c>
      <c r="AE155" s="82">
        <v>39280</v>
      </c>
      <c r="AF155" s="83">
        <v>3.1028</v>
      </c>
      <c r="AH155" s="88">
        <v>38912</v>
      </c>
      <c r="AI155" s="89">
        <v>3.0843</v>
      </c>
      <c r="AK155" s="82">
        <v>38546</v>
      </c>
      <c r="AL155" s="89">
        <v>2.8695</v>
      </c>
      <c r="AN155" s="82">
        <v>38183</v>
      </c>
      <c r="AO155" s="83">
        <v>2.9463</v>
      </c>
      <c r="AQ155" s="82">
        <v>37818</v>
      </c>
      <c r="AR155" s="83">
        <v>2.7715</v>
      </c>
      <c r="AT155" s="82">
        <v>37522</v>
      </c>
      <c r="AU155" s="83">
        <v>3.6492</v>
      </c>
    </row>
    <row r="156" spans="4:47" ht="15">
      <c r="D156" s="97">
        <v>42571</v>
      </c>
      <c r="E156" s="98">
        <v>14.9967</v>
      </c>
      <c r="G156" s="97">
        <v>42207</v>
      </c>
      <c r="H156" s="98">
        <v>9.16</v>
      </c>
      <c r="J156" s="97">
        <v>41843</v>
      </c>
      <c r="K156" s="98">
        <v>8.1685</v>
      </c>
      <c r="M156" s="97">
        <v>41480</v>
      </c>
      <c r="N156" s="98">
        <v>5.471</v>
      </c>
      <c r="P156" s="97">
        <v>41114</v>
      </c>
      <c r="Q156" s="98">
        <v>4.5707</v>
      </c>
      <c r="S156" s="97">
        <v>40744</v>
      </c>
      <c r="T156" s="98">
        <v>4.1363</v>
      </c>
      <c r="V156" s="97">
        <v>40379</v>
      </c>
      <c r="W156" s="98">
        <v>3.9353</v>
      </c>
      <c r="Y156" s="97">
        <v>40016</v>
      </c>
      <c r="Z156" s="98">
        <v>3.8078</v>
      </c>
      <c r="AB156" s="82">
        <v>39646</v>
      </c>
      <c r="AC156" s="83">
        <v>3.022</v>
      </c>
      <c r="AE156" s="82">
        <v>39281</v>
      </c>
      <c r="AF156" s="83">
        <v>3.1023</v>
      </c>
      <c r="AH156" s="88">
        <v>38915</v>
      </c>
      <c r="AI156" s="89">
        <v>3.0832</v>
      </c>
      <c r="AK156" s="82">
        <v>38547</v>
      </c>
      <c r="AL156" s="89">
        <v>2.8687</v>
      </c>
      <c r="AN156" s="82">
        <v>38184</v>
      </c>
      <c r="AO156" s="83">
        <v>2.9382</v>
      </c>
      <c r="AQ156" s="82">
        <v>37819</v>
      </c>
      <c r="AR156" s="83">
        <v>2.7873</v>
      </c>
      <c r="AT156" s="82">
        <v>37523</v>
      </c>
      <c r="AU156" s="83">
        <v>3.6583</v>
      </c>
    </row>
    <row r="157" spans="4:47" ht="15">
      <c r="D157" s="97">
        <v>42572</v>
      </c>
      <c r="E157" s="98">
        <v>15.0425</v>
      </c>
      <c r="G157" s="97">
        <v>42208</v>
      </c>
      <c r="H157" s="98">
        <v>9.1643</v>
      </c>
      <c r="J157" s="97">
        <v>41844</v>
      </c>
      <c r="K157" s="98">
        <v>8.173</v>
      </c>
      <c r="M157" s="97">
        <v>41481</v>
      </c>
      <c r="N157" s="98">
        <v>5.4807</v>
      </c>
      <c r="P157" s="97">
        <v>41115</v>
      </c>
      <c r="Q157" s="98">
        <v>4.5712</v>
      </c>
      <c r="S157" s="97">
        <v>40745</v>
      </c>
      <c r="T157" s="98">
        <v>4.1378</v>
      </c>
      <c r="V157" s="97">
        <v>40380</v>
      </c>
      <c r="W157" s="98">
        <v>3.9348</v>
      </c>
      <c r="Y157" s="97">
        <v>40017</v>
      </c>
      <c r="Z157" s="98">
        <v>3.8088</v>
      </c>
      <c r="AB157" s="82">
        <v>39647</v>
      </c>
      <c r="AC157" s="83">
        <v>3.0238</v>
      </c>
      <c r="AE157" s="82">
        <v>39282</v>
      </c>
      <c r="AF157" s="83">
        <v>3.103</v>
      </c>
      <c r="AH157" s="88">
        <v>38916</v>
      </c>
      <c r="AI157" s="89">
        <v>3.0818</v>
      </c>
      <c r="AK157" s="82">
        <v>38548</v>
      </c>
      <c r="AL157" s="89">
        <v>2.862</v>
      </c>
      <c r="AN157" s="82">
        <v>38187</v>
      </c>
      <c r="AO157" s="83">
        <v>2.9443</v>
      </c>
      <c r="AQ157" s="82">
        <v>37820</v>
      </c>
      <c r="AR157" s="83">
        <v>2.799</v>
      </c>
      <c r="AT157" s="82">
        <v>37524</v>
      </c>
      <c r="AU157" s="83">
        <v>3.665</v>
      </c>
    </row>
    <row r="158" spans="4:47" ht="15">
      <c r="D158" s="97">
        <v>42573</v>
      </c>
      <c r="E158" s="98">
        <v>14.9517</v>
      </c>
      <c r="G158" s="97">
        <v>42209</v>
      </c>
      <c r="H158" s="98">
        <v>9.1683</v>
      </c>
      <c r="J158" s="97">
        <v>41845</v>
      </c>
      <c r="K158" s="98">
        <v>8.1768</v>
      </c>
      <c r="M158" s="97">
        <v>41484</v>
      </c>
      <c r="N158" s="98">
        <v>5.4908</v>
      </c>
      <c r="P158" s="97">
        <v>41116</v>
      </c>
      <c r="Q158" s="98">
        <v>4.5717</v>
      </c>
      <c r="S158" s="97">
        <v>40746</v>
      </c>
      <c r="T158" s="98">
        <v>4.1395</v>
      </c>
      <c r="V158" s="97">
        <v>40381</v>
      </c>
      <c r="W158" s="98">
        <v>3.9335</v>
      </c>
      <c r="Y158" s="97">
        <v>40018</v>
      </c>
      <c r="Z158" s="98">
        <v>3.809</v>
      </c>
      <c r="AB158" s="82">
        <v>39650</v>
      </c>
      <c r="AC158" s="83">
        <v>3.0238</v>
      </c>
      <c r="AE158" s="82">
        <v>39283</v>
      </c>
      <c r="AF158" s="83">
        <v>3.1082</v>
      </c>
      <c r="AH158" s="88">
        <v>38917</v>
      </c>
      <c r="AI158" s="89">
        <v>3.0807</v>
      </c>
      <c r="AK158" s="82">
        <v>38551</v>
      </c>
      <c r="AL158" s="89">
        <v>2.8682</v>
      </c>
      <c r="AN158" s="82">
        <v>38188</v>
      </c>
      <c r="AO158" s="83">
        <v>2.9497</v>
      </c>
      <c r="AQ158" s="82">
        <v>37823</v>
      </c>
      <c r="AR158" s="83">
        <v>2.7973</v>
      </c>
      <c r="AT158" s="82">
        <v>37525</v>
      </c>
      <c r="AU158" s="83">
        <v>3.6678</v>
      </c>
    </row>
    <row r="159" spans="4:47" ht="15">
      <c r="D159" s="97">
        <v>42576</v>
      </c>
      <c r="E159" s="98">
        <v>14.9267</v>
      </c>
      <c r="G159" s="97">
        <v>42212</v>
      </c>
      <c r="H159" s="98">
        <v>9.1727</v>
      </c>
      <c r="J159" s="97">
        <v>41848</v>
      </c>
      <c r="K159" s="98">
        <v>8.1835</v>
      </c>
      <c r="M159" s="97">
        <v>41485</v>
      </c>
      <c r="N159" s="98">
        <v>5.4993</v>
      </c>
      <c r="P159" s="97">
        <v>41117</v>
      </c>
      <c r="Q159" s="98">
        <v>4.5783</v>
      </c>
      <c r="S159" s="97">
        <v>40749</v>
      </c>
      <c r="T159" s="98">
        <v>4.139</v>
      </c>
      <c r="V159" s="97">
        <v>40382</v>
      </c>
      <c r="W159" s="98">
        <v>3.9318</v>
      </c>
      <c r="Y159" s="97">
        <v>40021</v>
      </c>
      <c r="Z159" s="98">
        <v>3.8103</v>
      </c>
      <c r="AB159" s="82">
        <v>39651</v>
      </c>
      <c r="AC159" s="83">
        <v>3.0252</v>
      </c>
      <c r="AE159" s="82">
        <v>39286</v>
      </c>
      <c r="AF159" s="83">
        <v>3.1233</v>
      </c>
      <c r="AH159" s="88">
        <v>38918</v>
      </c>
      <c r="AI159" s="89">
        <v>3.0803</v>
      </c>
      <c r="AK159" s="82">
        <v>38552</v>
      </c>
      <c r="AL159" s="89">
        <v>2.8622</v>
      </c>
      <c r="AN159" s="82">
        <v>38189</v>
      </c>
      <c r="AO159" s="83">
        <v>2.9522</v>
      </c>
      <c r="AQ159" s="82">
        <v>37824</v>
      </c>
      <c r="AR159" s="83">
        <v>2.7863</v>
      </c>
      <c r="AT159" s="82">
        <v>37526</v>
      </c>
      <c r="AU159" s="83">
        <v>3.701</v>
      </c>
    </row>
    <row r="160" spans="4:47" ht="15.75" thickBot="1">
      <c r="D160" s="97">
        <v>42577</v>
      </c>
      <c r="E160" s="98">
        <v>14.9583</v>
      </c>
      <c r="G160" s="97">
        <v>42213</v>
      </c>
      <c r="H160" s="98">
        <v>9.1778</v>
      </c>
      <c r="J160" s="97">
        <v>41849</v>
      </c>
      <c r="K160" s="98">
        <v>8.1883</v>
      </c>
      <c r="M160" s="97">
        <v>41486</v>
      </c>
      <c r="N160" s="98">
        <v>5.5065</v>
      </c>
      <c r="P160" s="97">
        <v>41120</v>
      </c>
      <c r="Q160" s="98">
        <v>4.5813</v>
      </c>
      <c r="S160" s="97">
        <v>40750</v>
      </c>
      <c r="T160" s="98">
        <v>4.1372</v>
      </c>
      <c r="V160" s="97">
        <v>40385</v>
      </c>
      <c r="W160" s="98">
        <v>3.9322</v>
      </c>
      <c r="Y160" s="97">
        <v>40022</v>
      </c>
      <c r="Z160" s="98">
        <v>3.8132</v>
      </c>
      <c r="AB160" s="82">
        <v>39652</v>
      </c>
      <c r="AC160" s="83">
        <v>3.0222</v>
      </c>
      <c r="AE160" s="82">
        <v>39287</v>
      </c>
      <c r="AF160" s="83">
        <v>3.1382</v>
      </c>
      <c r="AH160" s="88">
        <v>38919</v>
      </c>
      <c r="AI160" s="89">
        <v>3.0813</v>
      </c>
      <c r="AK160" s="82">
        <v>38553</v>
      </c>
      <c r="AL160" s="89">
        <v>2.861</v>
      </c>
      <c r="AN160" s="82">
        <v>38190</v>
      </c>
      <c r="AO160" s="83">
        <v>2.955</v>
      </c>
      <c r="AQ160" s="82">
        <v>37825</v>
      </c>
      <c r="AR160" s="83">
        <v>2.7757</v>
      </c>
      <c r="AT160" s="84">
        <v>37529</v>
      </c>
      <c r="AU160" s="85">
        <v>3.7267</v>
      </c>
    </row>
    <row r="161" spans="4:47" ht="15">
      <c r="D161" s="97">
        <v>42578</v>
      </c>
      <c r="E161" s="98">
        <v>14.9783</v>
      </c>
      <c r="G161" s="97">
        <v>42214</v>
      </c>
      <c r="H161" s="98">
        <v>9.1815</v>
      </c>
      <c r="J161" s="97">
        <v>41850</v>
      </c>
      <c r="K161" s="98">
        <v>8.198</v>
      </c>
      <c r="M161" s="97">
        <v>41487</v>
      </c>
      <c r="N161" s="98">
        <v>5.5082</v>
      </c>
      <c r="P161" s="97">
        <v>41121</v>
      </c>
      <c r="Q161" s="98">
        <v>4.5833</v>
      </c>
      <c r="S161" s="97">
        <v>40751</v>
      </c>
      <c r="T161" s="98">
        <v>4.138</v>
      </c>
      <c r="V161" s="97">
        <v>40386</v>
      </c>
      <c r="W161" s="98">
        <v>3.9315</v>
      </c>
      <c r="Y161" s="97">
        <v>40023</v>
      </c>
      <c r="Z161" s="98">
        <v>3.8207</v>
      </c>
      <c r="AB161" s="82">
        <v>39653</v>
      </c>
      <c r="AC161" s="83">
        <v>3.0153</v>
      </c>
      <c r="AE161" s="82">
        <v>39288</v>
      </c>
      <c r="AF161" s="83">
        <v>3.1713</v>
      </c>
      <c r="AH161" s="88">
        <v>38922</v>
      </c>
      <c r="AI161" s="89">
        <v>3.0818</v>
      </c>
      <c r="AK161" s="82">
        <v>38554</v>
      </c>
      <c r="AL161" s="89">
        <v>2.8598</v>
      </c>
      <c r="AN161" s="82">
        <v>38191</v>
      </c>
      <c r="AO161" s="83">
        <v>2.962</v>
      </c>
      <c r="AQ161" s="82">
        <v>37826</v>
      </c>
      <c r="AR161" s="83">
        <v>2.79</v>
      </c>
      <c r="AT161" s="80">
        <v>37530</v>
      </c>
      <c r="AU161" s="81">
        <v>3.7417</v>
      </c>
    </row>
    <row r="162" spans="4:47" ht="15">
      <c r="D162" s="97">
        <v>42579</v>
      </c>
      <c r="E162" s="98">
        <v>15.0275</v>
      </c>
      <c r="G162" s="97">
        <v>42215</v>
      </c>
      <c r="H162" s="98">
        <v>9.1843</v>
      </c>
      <c r="J162" s="97">
        <v>41851</v>
      </c>
      <c r="K162" s="98">
        <v>8.2102</v>
      </c>
      <c r="M162" s="97">
        <v>41488</v>
      </c>
      <c r="N162" s="98">
        <v>5.5173</v>
      </c>
      <c r="P162" s="97">
        <v>41122</v>
      </c>
      <c r="Q162" s="98">
        <v>4.5862</v>
      </c>
      <c r="S162" s="97">
        <v>40752</v>
      </c>
      <c r="T162" s="98">
        <v>4.1398</v>
      </c>
      <c r="V162" s="97">
        <v>40387</v>
      </c>
      <c r="W162" s="98">
        <v>3.9338</v>
      </c>
      <c r="Y162" s="97">
        <v>40024</v>
      </c>
      <c r="Z162" s="98">
        <v>3.8305</v>
      </c>
      <c r="AB162" s="82">
        <v>39654</v>
      </c>
      <c r="AC162" s="83">
        <v>3.0173</v>
      </c>
      <c r="AE162" s="82">
        <v>39289</v>
      </c>
      <c r="AF162" s="83">
        <v>3.1457</v>
      </c>
      <c r="AH162" s="88">
        <v>38923</v>
      </c>
      <c r="AI162" s="89">
        <v>3.0787</v>
      </c>
      <c r="AK162" s="82">
        <v>38555</v>
      </c>
      <c r="AL162" s="89">
        <v>2.8637</v>
      </c>
      <c r="AN162" s="82">
        <v>38194</v>
      </c>
      <c r="AO162" s="83">
        <v>2.973</v>
      </c>
      <c r="AQ162" s="82">
        <v>37827</v>
      </c>
      <c r="AR162" s="83">
        <v>2.8183</v>
      </c>
      <c r="AT162" s="82">
        <v>37531</v>
      </c>
      <c r="AU162" s="83">
        <v>3.7608</v>
      </c>
    </row>
    <row r="163" spans="4:47" ht="15">
      <c r="D163" s="97">
        <v>42580</v>
      </c>
      <c r="E163" s="98">
        <v>15.0447</v>
      </c>
      <c r="G163" s="97">
        <v>42216</v>
      </c>
      <c r="H163" s="98">
        <v>9.1873</v>
      </c>
      <c r="J163" s="97">
        <v>41852</v>
      </c>
      <c r="K163" s="98">
        <v>8.2243</v>
      </c>
      <c r="M163" s="97">
        <v>41491</v>
      </c>
      <c r="N163" s="98">
        <v>5.5202</v>
      </c>
      <c r="P163" s="97">
        <v>41123</v>
      </c>
      <c r="Q163" s="98">
        <v>4.587</v>
      </c>
      <c r="S163" s="97">
        <v>40753</v>
      </c>
      <c r="T163" s="98">
        <v>4.143</v>
      </c>
      <c r="V163" s="97">
        <v>40388</v>
      </c>
      <c r="W163" s="98">
        <v>3.9367</v>
      </c>
      <c r="Y163" s="97">
        <v>40025</v>
      </c>
      <c r="Z163" s="98">
        <v>3.8305</v>
      </c>
      <c r="AB163" s="82">
        <v>39657</v>
      </c>
      <c r="AC163" s="83">
        <v>3.0185</v>
      </c>
      <c r="AE163" s="82">
        <v>39290</v>
      </c>
      <c r="AF163" s="83">
        <v>3.1223</v>
      </c>
      <c r="AH163" s="88">
        <v>38924</v>
      </c>
      <c r="AI163" s="89">
        <v>3.076</v>
      </c>
      <c r="AK163" s="82">
        <v>38558</v>
      </c>
      <c r="AL163" s="89">
        <v>2.8648</v>
      </c>
      <c r="AN163" s="82">
        <v>38195</v>
      </c>
      <c r="AO163" s="83">
        <v>2.9745</v>
      </c>
      <c r="AQ163" s="82">
        <v>37830</v>
      </c>
      <c r="AR163" s="83">
        <v>2.8182</v>
      </c>
      <c r="AT163" s="82">
        <v>37532</v>
      </c>
      <c r="AU163" s="83">
        <v>3.7508</v>
      </c>
    </row>
    <row r="164" spans="4:47" ht="15">
      <c r="D164" s="97">
        <v>42583</v>
      </c>
      <c r="E164" s="98">
        <v>14.9858</v>
      </c>
      <c r="G164" s="97">
        <v>42219</v>
      </c>
      <c r="H164" s="98">
        <v>9.1937</v>
      </c>
      <c r="J164" s="97">
        <v>41855</v>
      </c>
      <c r="K164" s="98">
        <v>8.2492</v>
      </c>
      <c r="M164" s="97">
        <v>41492</v>
      </c>
      <c r="N164" s="98">
        <v>5.5275</v>
      </c>
      <c r="P164" s="97">
        <v>41124</v>
      </c>
      <c r="Q164" s="98">
        <v>4.5877</v>
      </c>
      <c r="S164" s="97">
        <v>40756</v>
      </c>
      <c r="T164" s="98">
        <v>4.146</v>
      </c>
      <c r="V164" s="97">
        <v>40389</v>
      </c>
      <c r="W164" s="98">
        <v>3.9395</v>
      </c>
      <c r="Y164" s="97">
        <v>40028</v>
      </c>
      <c r="Z164" s="98">
        <v>3.8272</v>
      </c>
      <c r="AB164" s="82">
        <v>39658</v>
      </c>
      <c r="AC164" s="83">
        <v>3.0232</v>
      </c>
      <c r="AE164" s="82">
        <v>39293</v>
      </c>
      <c r="AF164" s="83">
        <v>3.12</v>
      </c>
      <c r="AH164" s="88">
        <v>38925</v>
      </c>
      <c r="AI164" s="89">
        <v>3.0752</v>
      </c>
      <c r="AK164" s="82">
        <v>38559</v>
      </c>
      <c r="AL164" s="89">
        <v>2.8612</v>
      </c>
      <c r="AN164" s="82">
        <v>38196</v>
      </c>
      <c r="AO164" s="83">
        <v>2.9713</v>
      </c>
      <c r="AQ164" s="82">
        <v>37831</v>
      </c>
      <c r="AR164" s="83">
        <v>2.8423</v>
      </c>
      <c r="AT164" s="82">
        <v>37533</v>
      </c>
      <c r="AU164" s="83">
        <v>3.7397</v>
      </c>
    </row>
    <row r="165" spans="4:47" ht="15.75" thickBot="1">
      <c r="D165" s="97">
        <v>42584</v>
      </c>
      <c r="E165" s="98">
        <v>14.8542</v>
      </c>
      <c r="G165" s="97">
        <v>42220</v>
      </c>
      <c r="H165" s="98">
        <v>9.1987</v>
      </c>
      <c r="J165" s="97">
        <v>41856</v>
      </c>
      <c r="K165" s="98">
        <v>8.2663</v>
      </c>
      <c r="M165" s="97">
        <v>41493</v>
      </c>
      <c r="N165" s="98">
        <v>5.5285</v>
      </c>
      <c r="P165" s="97">
        <v>41127</v>
      </c>
      <c r="Q165" s="98">
        <v>4.5907</v>
      </c>
      <c r="S165" s="97">
        <v>40757</v>
      </c>
      <c r="T165" s="98">
        <v>4.1478</v>
      </c>
      <c r="V165" s="97">
        <v>40392</v>
      </c>
      <c r="W165" s="98">
        <v>3.9388</v>
      </c>
      <c r="Y165" s="97">
        <v>40029</v>
      </c>
      <c r="Z165" s="98">
        <v>3.8223</v>
      </c>
      <c r="AB165" s="82">
        <v>39659</v>
      </c>
      <c r="AC165" s="83">
        <v>3.0258</v>
      </c>
      <c r="AE165" s="86">
        <v>39294</v>
      </c>
      <c r="AF165" s="87">
        <v>3.1195</v>
      </c>
      <c r="AH165" s="88">
        <v>38926</v>
      </c>
      <c r="AI165" s="89">
        <v>3.078</v>
      </c>
      <c r="AK165" s="82">
        <v>38560</v>
      </c>
      <c r="AL165" s="89">
        <v>2.8615</v>
      </c>
      <c r="AN165" s="82">
        <v>38197</v>
      </c>
      <c r="AO165" s="83">
        <v>2.9775</v>
      </c>
      <c r="AQ165" s="82">
        <v>37832</v>
      </c>
      <c r="AR165" s="83">
        <v>2.8797</v>
      </c>
      <c r="AT165" s="82">
        <v>37536</v>
      </c>
      <c r="AU165" s="83">
        <v>3.756</v>
      </c>
    </row>
    <row r="166" spans="4:47" ht="15.75" thickBot="1">
      <c r="D166" s="97">
        <v>42585</v>
      </c>
      <c r="E166" s="98">
        <v>14.8675</v>
      </c>
      <c r="G166" s="97">
        <v>42221</v>
      </c>
      <c r="H166" s="98">
        <v>9.2035</v>
      </c>
      <c r="J166" s="97">
        <v>41857</v>
      </c>
      <c r="K166" s="98">
        <v>8.2705</v>
      </c>
      <c r="M166" s="97">
        <v>41494</v>
      </c>
      <c r="N166" s="98">
        <v>5.5377</v>
      </c>
      <c r="P166" s="97">
        <v>41128</v>
      </c>
      <c r="Q166" s="98">
        <v>4.594</v>
      </c>
      <c r="S166" s="97">
        <v>40758</v>
      </c>
      <c r="T166" s="98">
        <v>4.1502</v>
      </c>
      <c r="V166" s="97">
        <v>40393</v>
      </c>
      <c r="W166" s="98">
        <v>3.9352</v>
      </c>
      <c r="Y166" s="97">
        <v>40030</v>
      </c>
      <c r="Z166" s="98">
        <v>3.8245</v>
      </c>
      <c r="AB166" s="82">
        <v>39660</v>
      </c>
      <c r="AC166" s="83">
        <v>3.0305</v>
      </c>
      <c r="AE166" s="80">
        <v>39295</v>
      </c>
      <c r="AF166" s="81">
        <v>3.1317</v>
      </c>
      <c r="AH166" s="94">
        <v>38929</v>
      </c>
      <c r="AI166" s="92">
        <v>3.0748</v>
      </c>
      <c r="AK166" s="82">
        <v>38561</v>
      </c>
      <c r="AL166" s="89">
        <v>2.8652</v>
      </c>
      <c r="AN166" s="86">
        <v>38198</v>
      </c>
      <c r="AO166" s="87">
        <v>2.976</v>
      </c>
      <c r="AQ166" s="84">
        <v>37833</v>
      </c>
      <c r="AR166" s="85">
        <v>2.9313</v>
      </c>
      <c r="AT166" s="82">
        <v>37537</v>
      </c>
      <c r="AU166" s="83">
        <v>3.7422</v>
      </c>
    </row>
    <row r="167" spans="4:47" ht="15.75" thickBot="1">
      <c r="D167" s="97">
        <v>42586</v>
      </c>
      <c r="E167" s="98">
        <v>14.8812</v>
      </c>
      <c r="G167" s="97">
        <v>42222</v>
      </c>
      <c r="H167" s="98">
        <v>9.2088</v>
      </c>
      <c r="J167" s="97">
        <v>41858</v>
      </c>
      <c r="K167" s="98">
        <v>8.2727</v>
      </c>
      <c r="M167" s="97">
        <v>41495</v>
      </c>
      <c r="N167" s="98">
        <v>5.5428</v>
      </c>
      <c r="P167" s="97">
        <v>41129</v>
      </c>
      <c r="Q167" s="98">
        <v>4.5973</v>
      </c>
      <c r="S167" s="97">
        <v>40759</v>
      </c>
      <c r="T167" s="98">
        <v>4.153</v>
      </c>
      <c r="V167" s="97">
        <v>40394</v>
      </c>
      <c r="W167" s="98">
        <v>3.9325</v>
      </c>
      <c r="Y167" s="97">
        <v>40031</v>
      </c>
      <c r="Z167" s="98">
        <v>3.8247</v>
      </c>
      <c r="AB167" s="82">
        <v>39661</v>
      </c>
      <c r="AC167" s="83">
        <v>3.04</v>
      </c>
      <c r="AE167" s="82">
        <v>39296</v>
      </c>
      <c r="AF167" s="83">
        <v>3.1325</v>
      </c>
      <c r="AH167" s="80">
        <v>38930</v>
      </c>
      <c r="AI167" s="81">
        <v>3.0708</v>
      </c>
      <c r="AK167" s="86">
        <v>38562</v>
      </c>
      <c r="AL167" s="87">
        <v>2.8628</v>
      </c>
      <c r="AN167" s="80">
        <v>38201</v>
      </c>
      <c r="AO167" s="81">
        <v>2.9852</v>
      </c>
      <c r="AQ167" s="80">
        <v>37834</v>
      </c>
      <c r="AR167" s="81">
        <v>2.93</v>
      </c>
      <c r="AT167" s="82">
        <v>37538</v>
      </c>
      <c r="AU167" s="83">
        <v>3.715</v>
      </c>
    </row>
    <row r="168" spans="4:47" ht="15">
      <c r="D168" s="97">
        <v>42587</v>
      </c>
      <c r="E168" s="98">
        <v>14.8483</v>
      </c>
      <c r="G168" s="97">
        <v>42223</v>
      </c>
      <c r="H168" s="98">
        <v>9.2135</v>
      </c>
      <c r="J168" s="97">
        <v>41859</v>
      </c>
      <c r="K168" s="98">
        <v>8.2713</v>
      </c>
      <c r="M168" s="97">
        <v>41498</v>
      </c>
      <c r="N168" s="98">
        <v>5.5493</v>
      </c>
      <c r="P168" s="97">
        <v>41130</v>
      </c>
      <c r="Q168" s="98">
        <v>4.5992</v>
      </c>
      <c r="S168" s="97">
        <v>40760</v>
      </c>
      <c r="T168" s="98">
        <v>4.1545</v>
      </c>
      <c r="V168" s="97">
        <v>40395</v>
      </c>
      <c r="W168" s="98">
        <v>3.9347</v>
      </c>
      <c r="Y168" s="97">
        <v>40032</v>
      </c>
      <c r="Z168" s="98">
        <v>3.826</v>
      </c>
      <c r="AB168" s="82">
        <v>39664</v>
      </c>
      <c r="AC168" s="83">
        <v>3.0378</v>
      </c>
      <c r="AE168" s="82">
        <v>39297</v>
      </c>
      <c r="AF168" s="83">
        <v>3.1403</v>
      </c>
      <c r="AH168" s="88">
        <v>38931</v>
      </c>
      <c r="AI168" s="89">
        <v>3.0717</v>
      </c>
      <c r="AK168" s="80">
        <v>38565</v>
      </c>
      <c r="AL168" s="81">
        <v>2.8592</v>
      </c>
      <c r="AN168" s="82">
        <v>38202</v>
      </c>
      <c r="AO168" s="83">
        <v>2.9932</v>
      </c>
      <c r="AQ168" s="82">
        <v>37837</v>
      </c>
      <c r="AR168" s="83">
        <v>2.9618</v>
      </c>
      <c r="AT168" s="82">
        <v>37539</v>
      </c>
      <c r="AU168" s="83">
        <v>3.6907</v>
      </c>
    </row>
    <row r="169" spans="4:47" ht="15">
      <c r="D169" s="97">
        <v>42590</v>
      </c>
      <c r="E169" s="98">
        <v>14.7908</v>
      </c>
      <c r="G169" s="97">
        <v>42226</v>
      </c>
      <c r="H169" s="98">
        <v>9.2183</v>
      </c>
      <c r="J169" s="97">
        <v>41862</v>
      </c>
      <c r="K169" s="98">
        <v>8.2738</v>
      </c>
      <c r="M169" s="97">
        <v>41499</v>
      </c>
      <c r="N169" s="98">
        <v>5.5603</v>
      </c>
      <c r="P169" s="97">
        <v>41131</v>
      </c>
      <c r="Q169" s="98">
        <v>4.6012</v>
      </c>
      <c r="S169" s="97">
        <v>40763</v>
      </c>
      <c r="T169" s="98">
        <v>4.1568</v>
      </c>
      <c r="V169" s="97">
        <v>40396</v>
      </c>
      <c r="W169" s="98">
        <v>3.9325</v>
      </c>
      <c r="Y169" s="97">
        <v>40035</v>
      </c>
      <c r="Z169" s="98">
        <v>3.8277</v>
      </c>
      <c r="AB169" s="82">
        <v>39665</v>
      </c>
      <c r="AC169" s="83">
        <v>3.0395</v>
      </c>
      <c r="AE169" s="82">
        <v>39300</v>
      </c>
      <c r="AF169" s="83">
        <v>3.1413</v>
      </c>
      <c r="AH169" s="88">
        <v>38932</v>
      </c>
      <c r="AI169" s="89">
        <v>3.0705</v>
      </c>
      <c r="AK169" s="82">
        <v>38566</v>
      </c>
      <c r="AL169" s="89">
        <v>2.8593</v>
      </c>
      <c r="AN169" s="82">
        <v>38203</v>
      </c>
      <c r="AO169" s="83">
        <v>3.0118</v>
      </c>
      <c r="AQ169" s="82">
        <v>37838</v>
      </c>
      <c r="AR169" s="83">
        <v>2.9385</v>
      </c>
      <c r="AT169" s="82">
        <v>37540</v>
      </c>
      <c r="AU169" s="83">
        <v>3.7052</v>
      </c>
    </row>
    <row r="170" spans="4:47" ht="15">
      <c r="D170" s="97">
        <v>42591</v>
      </c>
      <c r="E170" s="98">
        <v>14.7675</v>
      </c>
      <c r="G170" s="97">
        <v>42227</v>
      </c>
      <c r="H170" s="98">
        <v>9.2243</v>
      </c>
      <c r="J170" s="97">
        <v>41863</v>
      </c>
      <c r="K170" s="98">
        <v>8.2718</v>
      </c>
      <c r="M170" s="97">
        <v>41500</v>
      </c>
      <c r="N170" s="98">
        <v>5.5682</v>
      </c>
      <c r="P170" s="97">
        <v>41134</v>
      </c>
      <c r="Q170" s="98">
        <v>4.6047</v>
      </c>
      <c r="S170" s="97">
        <v>40764</v>
      </c>
      <c r="T170" s="98">
        <v>4.1562</v>
      </c>
      <c r="V170" s="97">
        <v>40399</v>
      </c>
      <c r="W170" s="98">
        <v>3.9308</v>
      </c>
      <c r="Y170" s="97">
        <v>40036</v>
      </c>
      <c r="Z170" s="98">
        <v>3.8303</v>
      </c>
      <c r="AB170" s="82">
        <v>39666</v>
      </c>
      <c r="AC170" s="83">
        <v>3.0432</v>
      </c>
      <c r="AE170" s="82">
        <v>39301</v>
      </c>
      <c r="AF170" s="83">
        <v>3.1415</v>
      </c>
      <c r="AH170" s="88">
        <v>38933</v>
      </c>
      <c r="AI170" s="89">
        <v>3.0658</v>
      </c>
      <c r="AK170" s="82">
        <v>38567</v>
      </c>
      <c r="AL170" s="89">
        <v>2.86</v>
      </c>
      <c r="AN170" s="82">
        <v>38204</v>
      </c>
      <c r="AO170" s="83">
        <v>3.04</v>
      </c>
      <c r="AQ170" s="82">
        <v>37839</v>
      </c>
      <c r="AR170" s="83">
        <v>2.931</v>
      </c>
      <c r="AT170" s="82">
        <v>37544</v>
      </c>
      <c r="AU170" s="83">
        <v>3.6792</v>
      </c>
    </row>
    <row r="171" spans="4:47" ht="15">
      <c r="D171" s="97">
        <v>42592</v>
      </c>
      <c r="E171" s="98">
        <v>14.7472</v>
      </c>
      <c r="G171" s="97">
        <v>42228</v>
      </c>
      <c r="H171" s="98">
        <v>9.2312</v>
      </c>
      <c r="J171" s="97">
        <v>41864</v>
      </c>
      <c r="K171" s="98">
        <v>8.2732</v>
      </c>
      <c r="M171" s="97">
        <v>41501</v>
      </c>
      <c r="N171" s="98">
        <v>5.5748</v>
      </c>
      <c r="P171" s="97">
        <v>41135</v>
      </c>
      <c r="Q171" s="98">
        <v>4.6062</v>
      </c>
      <c r="S171" s="97">
        <v>40765</v>
      </c>
      <c r="T171" s="98">
        <v>4.1572</v>
      </c>
      <c r="V171" s="97">
        <v>40400</v>
      </c>
      <c r="W171" s="98">
        <v>3.9328</v>
      </c>
      <c r="Y171" s="97">
        <v>40037</v>
      </c>
      <c r="Z171" s="98">
        <v>3.8325</v>
      </c>
      <c r="AB171" s="82">
        <v>39667</v>
      </c>
      <c r="AC171" s="83">
        <v>3.0462</v>
      </c>
      <c r="AE171" s="82">
        <v>39302</v>
      </c>
      <c r="AF171" s="83">
        <v>3.1352</v>
      </c>
      <c r="AH171" s="88">
        <v>38936</v>
      </c>
      <c r="AI171" s="89">
        <v>3.0705</v>
      </c>
      <c r="AK171" s="82">
        <v>38568</v>
      </c>
      <c r="AL171" s="89">
        <v>2.8613</v>
      </c>
      <c r="AN171" s="82">
        <v>38205</v>
      </c>
      <c r="AO171" s="83">
        <v>3.0718</v>
      </c>
      <c r="AQ171" s="82">
        <v>37840</v>
      </c>
      <c r="AR171" s="83">
        <v>2.9288</v>
      </c>
      <c r="AT171" s="82">
        <v>37545</v>
      </c>
      <c r="AU171" s="83">
        <v>3.612</v>
      </c>
    </row>
    <row r="172" spans="4:47" ht="15">
      <c r="D172" s="97">
        <v>42593</v>
      </c>
      <c r="E172" s="98">
        <v>14.6583</v>
      </c>
      <c r="G172" s="97">
        <v>42229</v>
      </c>
      <c r="H172" s="98">
        <v>9.2362</v>
      </c>
      <c r="J172" s="97">
        <v>41865</v>
      </c>
      <c r="K172" s="98">
        <v>8.2762</v>
      </c>
      <c r="M172" s="97">
        <v>41502</v>
      </c>
      <c r="N172" s="98">
        <v>5.5892</v>
      </c>
      <c r="P172" s="97">
        <v>41136</v>
      </c>
      <c r="Q172" s="98">
        <v>4.6075</v>
      </c>
      <c r="S172" s="97">
        <v>40766</v>
      </c>
      <c r="T172" s="98">
        <v>4.1585</v>
      </c>
      <c r="V172" s="97">
        <v>40401</v>
      </c>
      <c r="W172" s="98">
        <v>3.9345</v>
      </c>
      <c r="Y172" s="97">
        <v>40038</v>
      </c>
      <c r="Z172" s="98">
        <v>3.8358</v>
      </c>
      <c r="AB172" s="82">
        <v>39668</v>
      </c>
      <c r="AC172" s="83">
        <v>3.0522</v>
      </c>
      <c r="AE172" s="82">
        <v>39303</v>
      </c>
      <c r="AF172" s="83">
        <v>3.1413</v>
      </c>
      <c r="AH172" s="88">
        <v>38937</v>
      </c>
      <c r="AI172" s="89">
        <v>3.0725</v>
      </c>
      <c r="AK172" s="82">
        <v>38569</v>
      </c>
      <c r="AL172" s="89">
        <v>2.8645</v>
      </c>
      <c r="AN172" s="82">
        <v>38208</v>
      </c>
      <c r="AO172" s="83">
        <v>3.045</v>
      </c>
      <c r="AQ172" s="82">
        <v>37841</v>
      </c>
      <c r="AR172" s="83">
        <v>2.9248</v>
      </c>
      <c r="AT172" s="82">
        <v>37546</v>
      </c>
      <c r="AU172" s="83">
        <v>3.5742</v>
      </c>
    </row>
    <row r="173" spans="4:47" ht="15">
      <c r="D173" s="97">
        <v>42594</v>
      </c>
      <c r="E173" s="98">
        <v>14.6525</v>
      </c>
      <c r="G173" s="97">
        <v>42230</v>
      </c>
      <c r="H173" s="98">
        <v>9.2408</v>
      </c>
      <c r="J173" s="97">
        <v>41866</v>
      </c>
      <c r="K173" s="98">
        <v>8.2803</v>
      </c>
      <c r="M173" s="97">
        <v>41506</v>
      </c>
      <c r="N173" s="98">
        <v>5.5962</v>
      </c>
      <c r="P173" s="97">
        <v>41137</v>
      </c>
      <c r="Q173" s="98">
        <v>4.6092</v>
      </c>
      <c r="S173" s="97">
        <v>40767</v>
      </c>
      <c r="T173" s="98">
        <v>4.1592</v>
      </c>
      <c r="V173" s="97">
        <v>40402</v>
      </c>
      <c r="W173" s="98">
        <v>3.9338</v>
      </c>
      <c r="Y173" s="97">
        <v>40039</v>
      </c>
      <c r="Z173" s="98">
        <v>3.8398</v>
      </c>
      <c r="AB173" s="82">
        <v>39671</v>
      </c>
      <c r="AC173" s="83">
        <v>3.0435</v>
      </c>
      <c r="AE173" s="82">
        <v>39304</v>
      </c>
      <c r="AF173" s="83">
        <v>3.148</v>
      </c>
      <c r="AH173" s="88">
        <v>38938</v>
      </c>
      <c r="AI173" s="89">
        <v>3.0698</v>
      </c>
      <c r="AK173" s="82">
        <v>38572</v>
      </c>
      <c r="AL173" s="89">
        <v>2.8677</v>
      </c>
      <c r="AN173" s="82">
        <v>38209</v>
      </c>
      <c r="AO173" s="83">
        <v>3.023</v>
      </c>
      <c r="AQ173" s="82">
        <v>37844</v>
      </c>
      <c r="AR173" s="83">
        <v>2.9207</v>
      </c>
      <c r="AT173" s="82">
        <v>37547</v>
      </c>
      <c r="AU173" s="83">
        <v>3.5938</v>
      </c>
    </row>
    <row r="174" spans="4:47" ht="15">
      <c r="D174" s="97">
        <v>42598</v>
      </c>
      <c r="E174" s="98">
        <v>14.6702</v>
      </c>
      <c r="G174" s="97">
        <v>42234</v>
      </c>
      <c r="H174" s="98">
        <v>9.2455</v>
      </c>
      <c r="J174" s="97">
        <v>41870</v>
      </c>
      <c r="K174" s="98">
        <v>8.2845</v>
      </c>
      <c r="M174" s="97">
        <v>41507</v>
      </c>
      <c r="N174" s="98">
        <v>5.6008</v>
      </c>
      <c r="P174" s="97">
        <v>41138</v>
      </c>
      <c r="Q174" s="98">
        <v>4.6138</v>
      </c>
      <c r="S174" s="97">
        <v>40770</v>
      </c>
      <c r="T174" s="98">
        <v>4.1595</v>
      </c>
      <c r="V174" s="97">
        <v>40403</v>
      </c>
      <c r="W174" s="98">
        <v>3.9328</v>
      </c>
      <c r="Y174" s="97">
        <v>40043</v>
      </c>
      <c r="Z174" s="98">
        <v>3.8445</v>
      </c>
      <c r="AB174" s="82">
        <v>39672</v>
      </c>
      <c r="AC174" s="83">
        <v>3.0338</v>
      </c>
      <c r="AE174" s="82">
        <v>39307</v>
      </c>
      <c r="AF174" s="83">
        <v>3.1427</v>
      </c>
      <c r="AH174" s="88">
        <v>38939</v>
      </c>
      <c r="AI174" s="89">
        <v>3.0695</v>
      </c>
      <c r="AK174" s="82">
        <v>38573</v>
      </c>
      <c r="AL174" s="89">
        <v>2.873</v>
      </c>
      <c r="AN174" s="82">
        <v>38210</v>
      </c>
      <c r="AO174" s="83">
        <v>3.028</v>
      </c>
      <c r="AQ174" s="82">
        <v>37845</v>
      </c>
      <c r="AR174" s="83">
        <v>2.9073</v>
      </c>
      <c r="AT174" s="82">
        <v>37550</v>
      </c>
      <c r="AU174" s="83">
        <v>3.61</v>
      </c>
    </row>
    <row r="175" spans="4:47" ht="15">
      <c r="D175" s="97">
        <v>42599</v>
      </c>
      <c r="E175" s="98">
        <v>14.6975</v>
      </c>
      <c r="G175" s="97">
        <v>42235</v>
      </c>
      <c r="H175" s="98">
        <v>9.2505</v>
      </c>
      <c r="J175" s="97">
        <v>41871</v>
      </c>
      <c r="K175" s="98">
        <v>8.2952</v>
      </c>
      <c r="M175" s="97">
        <v>41508</v>
      </c>
      <c r="N175" s="98">
        <v>5.6115</v>
      </c>
      <c r="P175" s="97">
        <v>41142</v>
      </c>
      <c r="Q175" s="98">
        <v>4.6187</v>
      </c>
      <c r="S175" s="97">
        <v>40771</v>
      </c>
      <c r="T175" s="98">
        <v>4.1623</v>
      </c>
      <c r="V175" s="97">
        <v>40407</v>
      </c>
      <c r="W175" s="98">
        <v>3.9333</v>
      </c>
      <c r="Y175" s="97">
        <v>40044</v>
      </c>
      <c r="Z175" s="98">
        <v>3.8478</v>
      </c>
      <c r="AB175" s="82">
        <v>39673</v>
      </c>
      <c r="AC175" s="83">
        <v>3.0353</v>
      </c>
      <c r="AE175" s="82">
        <v>39308</v>
      </c>
      <c r="AF175" s="83">
        <v>3.145</v>
      </c>
      <c r="AH175" s="88">
        <v>38940</v>
      </c>
      <c r="AI175" s="89">
        <v>3.0692</v>
      </c>
      <c r="AK175" s="82">
        <v>38574</v>
      </c>
      <c r="AL175" s="89">
        <v>2.8738</v>
      </c>
      <c r="AN175" s="82">
        <v>38211</v>
      </c>
      <c r="AO175" s="83">
        <v>3.0207</v>
      </c>
      <c r="AQ175" s="82">
        <v>37846</v>
      </c>
      <c r="AR175" s="83">
        <v>2.8842</v>
      </c>
      <c r="AT175" s="82">
        <v>37551</v>
      </c>
      <c r="AU175" s="83">
        <v>3.615</v>
      </c>
    </row>
    <row r="176" spans="4:47" ht="15">
      <c r="D176" s="97">
        <v>42600</v>
      </c>
      <c r="E176" s="98">
        <v>14.8525</v>
      </c>
      <c r="G176" s="97">
        <v>42236</v>
      </c>
      <c r="H176" s="98">
        <v>9.255</v>
      </c>
      <c r="J176" s="97">
        <v>41872</v>
      </c>
      <c r="K176" s="98">
        <v>8.353</v>
      </c>
      <c r="M176" s="97">
        <v>41509</v>
      </c>
      <c r="N176" s="98">
        <v>5.6217</v>
      </c>
      <c r="P176" s="97">
        <v>41143</v>
      </c>
      <c r="Q176" s="98">
        <v>4.6178</v>
      </c>
      <c r="S176" s="97">
        <v>40772</v>
      </c>
      <c r="T176" s="98">
        <v>4.1655</v>
      </c>
      <c r="V176" s="97">
        <v>40408</v>
      </c>
      <c r="W176" s="98">
        <v>3.9338</v>
      </c>
      <c r="Y176" s="97">
        <v>40045</v>
      </c>
      <c r="Z176" s="98">
        <v>3.8492</v>
      </c>
      <c r="AB176" s="82">
        <v>39674</v>
      </c>
      <c r="AC176" s="83">
        <v>3.0285</v>
      </c>
      <c r="AE176" s="82">
        <v>39309</v>
      </c>
      <c r="AF176" s="83">
        <v>3.1508</v>
      </c>
      <c r="AH176" s="88">
        <v>38943</v>
      </c>
      <c r="AI176" s="89">
        <v>3.0725</v>
      </c>
      <c r="AK176" s="82">
        <v>38575</v>
      </c>
      <c r="AL176" s="89">
        <v>2.8783</v>
      </c>
      <c r="AN176" s="82">
        <v>38212</v>
      </c>
      <c r="AO176" s="83">
        <v>3.0112</v>
      </c>
      <c r="AQ176" s="82">
        <v>37847</v>
      </c>
      <c r="AR176" s="83">
        <v>2.896</v>
      </c>
      <c r="AT176" s="82">
        <v>37552</v>
      </c>
      <c r="AU176" s="83">
        <v>3.6002</v>
      </c>
    </row>
    <row r="177" spans="4:47" ht="15">
      <c r="D177" s="97">
        <v>42601</v>
      </c>
      <c r="E177" s="98">
        <v>14.9425</v>
      </c>
      <c r="G177" s="97">
        <v>42237</v>
      </c>
      <c r="H177" s="98">
        <v>9.2598</v>
      </c>
      <c r="J177" s="97">
        <v>41873</v>
      </c>
      <c r="K177" s="98">
        <v>8.4245</v>
      </c>
      <c r="M177" s="97">
        <v>41512</v>
      </c>
      <c r="N177" s="98">
        <v>5.6302</v>
      </c>
      <c r="P177" s="97">
        <v>41144</v>
      </c>
      <c r="Q177" s="98">
        <v>4.6173</v>
      </c>
      <c r="S177" s="97">
        <v>40773</v>
      </c>
      <c r="T177" s="98">
        <v>4.1713</v>
      </c>
      <c r="V177" s="97" t="s">
        <v>1208</v>
      </c>
      <c r="W177" s="98">
        <v>3.9368</v>
      </c>
      <c r="Y177" s="97">
        <v>40046</v>
      </c>
      <c r="Z177" s="98">
        <v>3.8503</v>
      </c>
      <c r="AB177" s="82">
        <v>39675</v>
      </c>
      <c r="AC177" s="83">
        <v>3.0285</v>
      </c>
      <c r="AE177" s="82">
        <v>39310</v>
      </c>
      <c r="AF177" s="83">
        <v>3.1658</v>
      </c>
      <c r="AH177" s="88">
        <v>38944</v>
      </c>
      <c r="AI177" s="89">
        <v>3.076</v>
      </c>
      <c r="AK177" s="82">
        <v>38576</v>
      </c>
      <c r="AL177" s="89">
        <v>2.882</v>
      </c>
      <c r="AN177" s="82">
        <v>38216</v>
      </c>
      <c r="AO177" s="83">
        <v>3.0107</v>
      </c>
      <c r="AQ177" s="88">
        <v>37848</v>
      </c>
      <c r="AR177" s="89">
        <v>2.9</v>
      </c>
      <c r="AT177" s="82">
        <v>37553</v>
      </c>
      <c r="AU177" s="83">
        <v>3.6033</v>
      </c>
    </row>
    <row r="178" spans="4:47" ht="15">
      <c r="D178" s="97">
        <v>42604</v>
      </c>
      <c r="E178" s="98">
        <v>14.8995</v>
      </c>
      <c r="G178" s="97">
        <v>42240</v>
      </c>
      <c r="H178" s="98">
        <v>9.2662</v>
      </c>
      <c r="J178" s="97">
        <v>41876</v>
      </c>
      <c r="K178" s="98">
        <v>8.4125</v>
      </c>
      <c r="M178" s="97">
        <v>41513</v>
      </c>
      <c r="N178" s="98">
        <v>5.6428</v>
      </c>
      <c r="P178" s="97">
        <v>41145</v>
      </c>
      <c r="Q178" s="98">
        <v>4.6202</v>
      </c>
      <c r="S178" s="97">
        <v>40774</v>
      </c>
      <c r="T178" s="98">
        <v>4.1772</v>
      </c>
      <c r="V178" s="97">
        <v>40410</v>
      </c>
      <c r="W178" s="98">
        <v>3.9382</v>
      </c>
      <c r="Y178" s="97">
        <v>40049</v>
      </c>
      <c r="Z178" s="98">
        <v>3.8508</v>
      </c>
      <c r="AB178" s="82">
        <v>39679</v>
      </c>
      <c r="AC178" s="83">
        <v>3.029</v>
      </c>
      <c r="AE178" s="82">
        <v>39311</v>
      </c>
      <c r="AF178" s="83">
        <v>3.153</v>
      </c>
      <c r="AH178" s="88">
        <v>38945</v>
      </c>
      <c r="AI178" s="89">
        <v>3.0768</v>
      </c>
      <c r="AK178" s="82">
        <v>38580</v>
      </c>
      <c r="AL178" s="89">
        <v>2.8865</v>
      </c>
      <c r="AN178" s="82">
        <v>38217</v>
      </c>
      <c r="AO178" s="83">
        <v>3.018</v>
      </c>
      <c r="AQ178" s="88">
        <v>37852</v>
      </c>
      <c r="AR178" s="89">
        <v>2.902</v>
      </c>
      <c r="AT178" s="82">
        <v>37554</v>
      </c>
      <c r="AU178" s="83">
        <v>3.606</v>
      </c>
    </row>
    <row r="179" spans="4:47" ht="15">
      <c r="D179" s="97">
        <v>42605</v>
      </c>
      <c r="E179" s="98">
        <v>14.8325</v>
      </c>
      <c r="G179" s="97">
        <v>42241</v>
      </c>
      <c r="H179" s="98">
        <v>9.272</v>
      </c>
      <c r="J179" s="97">
        <v>41877</v>
      </c>
      <c r="K179" s="98">
        <v>8.411</v>
      </c>
      <c r="M179" s="97">
        <v>41514</v>
      </c>
      <c r="N179" s="98">
        <v>5.6492</v>
      </c>
      <c r="P179" s="97">
        <v>41148</v>
      </c>
      <c r="Q179" s="98">
        <v>4.6287</v>
      </c>
      <c r="S179" s="97">
        <v>40778</v>
      </c>
      <c r="T179" s="98">
        <v>4.1828</v>
      </c>
      <c r="V179" s="97">
        <v>40413</v>
      </c>
      <c r="W179" s="98">
        <v>3.9395</v>
      </c>
      <c r="Y179" s="97">
        <v>40050</v>
      </c>
      <c r="Z179" s="98">
        <v>3.8512</v>
      </c>
      <c r="AB179" s="82">
        <v>39680</v>
      </c>
      <c r="AC179" s="83">
        <v>3.027</v>
      </c>
      <c r="AE179" s="82">
        <v>39315</v>
      </c>
      <c r="AF179" s="83">
        <v>3.1585</v>
      </c>
      <c r="AH179" s="88">
        <v>38946</v>
      </c>
      <c r="AI179" s="89">
        <v>3.0755</v>
      </c>
      <c r="AK179" s="82">
        <v>38581</v>
      </c>
      <c r="AL179" s="89">
        <v>2.8928</v>
      </c>
      <c r="AN179" s="82">
        <v>38218</v>
      </c>
      <c r="AO179" s="83">
        <v>3.007</v>
      </c>
      <c r="AQ179" s="88">
        <v>37853</v>
      </c>
      <c r="AR179" s="89">
        <v>2.906</v>
      </c>
      <c r="AT179" s="82">
        <v>37557</v>
      </c>
      <c r="AU179" s="83">
        <v>3.59</v>
      </c>
    </row>
    <row r="180" spans="4:47" ht="15">
      <c r="D180" s="97">
        <v>42606</v>
      </c>
      <c r="E180" s="98">
        <v>14.8747</v>
      </c>
      <c r="G180" s="97">
        <v>42242</v>
      </c>
      <c r="H180" s="98">
        <v>9.278</v>
      </c>
      <c r="J180" s="97">
        <v>41878</v>
      </c>
      <c r="K180" s="98">
        <v>8.4077</v>
      </c>
      <c r="M180" s="97">
        <v>41515</v>
      </c>
      <c r="N180" s="98">
        <v>5.661</v>
      </c>
      <c r="P180" s="97">
        <v>41149</v>
      </c>
      <c r="Q180" s="98">
        <v>4.6322</v>
      </c>
      <c r="S180" s="97">
        <v>40779</v>
      </c>
      <c r="T180" s="98">
        <v>4.1863</v>
      </c>
      <c r="V180" s="97">
        <v>40414</v>
      </c>
      <c r="W180" s="98">
        <v>3.9415</v>
      </c>
      <c r="Y180" s="97">
        <v>40051</v>
      </c>
      <c r="Z180" s="98">
        <v>3.8498</v>
      </c>
      <c r="AB180" s="82">
        <v>39681</v>
      </c>
      <c r="AC180" s="83">
        <v>3.0253</v>
      </c>
      <c r="AE180" s="82">
        <v>39316</v>
      </c>
      <c r="AF180" s="83">
        <v>3.1645</v>
      </c>
      <c r="AH180" s="88">
        <v>38947</v>
      </c>
      <c r="AI180" s="89">
        <v>3.0812</v>
      </c>
      <c r="AK180" s="82">
        <v>38582</v>
      </c>
      <c r="AL180" s="89">
        <v>2.8957</v>
      </c>
      <c r="AN180" s="82">
        <v>38219</v>
      </c>
      <c r="AO180" s="83">
        <v>3.0087</v>
      </c>
      <c r="AQ180" s="88">
        <v>37854</v>
      </c>
      <c r="AR180" s="89">
        <v>2.9352</v>
      </c>
      <c r="AT180" s="82">
        <v>37558</v>
      </c>
      <c r="AU180" s="83">
        <v>3.5792</v>
      </c>
    </row>
    <row r="181" spans="4:47" ht="15">
      <c r="D181" s="97">
        <v>42607</v>
      </c>
      <c r="E181" s="98">
        <v>14.8837</v>
      </c>
      <c r="G181" s="97">
        <v>42243</v>
      </c>
      <c r="H181" s="98">
        <v>9.284</v>
      </c>
      <c r="J181" s="97">
        <v>41879</v>
      </c>
      <c r="K181" s="98">
        <v>8.4052</v>
      </c>
      <c r="M181" s="97">
        <v>41516</v>
      </c>
      <c r="N181" s="98">
        <v>5.6713</v>
      </c>
      <c r="P181" s="97">
        <v>41150</v>
      </c>
      <c r="Q181" s="98">
        <v>4.6312</v>
      </c>
      <c r="S181" s="97">
        <v>40780</v>
      </c>
      <c r="T181" s="98">
        <v>4.1868</v>
      </c>
      <c r="V181" s="97">
        <v>40415</v>
      </c>
      <c r="W181" s="98">
        <v>3.9455</v>
      </c>
      <c r="Y181" s="97">
        <v>40052</v>
      </c>
      <c r="Z181" s="98">
        <v>3.8488</v>
      </c>
      <c r="AB181" s="82">
        <v>39682</v>
      </c>
      <c r="AC181" s="83">
        <v>3.0228</v>
      </c>
      <c r="AE181" s="82">
        <v>39317</v>
      </c>
      <c r="AF181" s="83">
        <v>3.1712</v>
      </c>
      <c r="AH181" s="88">
        <v>38951</v>
      </c>
      <c r="AI181" s="89">
        <v>3.0838</v>
      </c>
      <c r="AK181" s="82">
        <v>38583</v>
      </c>
      <c r="AL181" s="89">
        <v>2.9072</v>
      </c>
      <c r="AN181" s="82">
        <v>38222</v>
      </c>
      <c r="AO181" s="83">
        <v>3.0077</v>
      </c>
      <c r="AQ181" s="88">
        <v>37855</v>
      </c>
      <c r="AR181" s="89">
        <v>2.97</v>
      </c>
      <c r="AT181" s="82">
        <v>37559</v>
      </c>
      <c r="AU181" s="83">
        <v>3.5532</v>
      </c>
    </row>
    <row r="182" spans="4:47" ht="15.75" thickBot="1">
      <c r="D182" s="97">
        <v>42608</v>
      </c>
      <c r="E182" s="98">
        <v>14.929</v>
      </c>
      <c r="G182" s="97">
        <v>42244</v>
      </c>
      <c r="H182" s="98">
        <v>9.2898</v>
      </c>
      <c r="J182" s="97">
        <v>41880</v>
      </c>
      <c r="K182" s="98">
        <v>8.404</v>
      </c>
      <c r="M182" s="97">
        <v>41519</v>
      </c>
      <c r="N182" s="98">
        <v>5.6845</v>
      </c>
      <c r="P182" s="97">
        <v>41151</v>
      </c>
      <c r="Q182" s="98">
        <v>4.6307</v>
      </c>
      <c r="S182" s="97">
        <v>40781</v>
      </c>
      <c r="T182" s="98">
        <v>4.1855</v>
      </c>
      <c r="V182" s="97">
        <v>40416</v>
      </c>
      <c r="W182" s="98">
        <v>3.9448</v>
      </c>
      <c r="Y182" s="97">
        <v>40053</v>
      </c>
      <c r="Z182" s="98">
        <v>3.8478</v>
      </c>
      <c r="AB182" s="82">
        <v>39685</v>
      </c>
      <c r="AC182" s="83">
        <v>3.0238</v>
      </c>
      <c r="AE182" s="82">
        <v>39318</v>
      </c>
      <c r="AF182" s="83">
        <v>3.173</v>
      </c>
      <c r="AH182" s="88">
        <v>38952</v>
      </c>
      <c r="AI182" s="89">
        <v>3.0858</v>
      </c>
      <c r="AK182" s="82">
        <v>38586</v>
      </c>
      <c r="AL182" s="89">
        <v>2.9065</v>
      </c>
      <c r="AN182" s="82">
        <v>38223</v>
      </c>
      <c r="AO182" s="83">
        <v>3.002</v>
      </c>
      <c r="AQ182" s="88">
        <v>37858</v>
      </c>
      <c r="AR182" s="89">
        <v>2.9298</v>
      </c>
      <c r="AT182" s="84">
        <v>37560</v>
      </c>
      <c r="AU182" s="85">
        <v>3.5232</v>
      </c>
    </row>
    <row r="183" spans="4:47" ht="15">
      <c r="D183" s="97">
        <v>42611</v>
      </c>
      <c r="E183" s="98">
        <v>15.0608</v>
      </c>
      <c r="G183" s="97">
        <v>42247</v>
      </c>
      <c r="H183" s="98">
        <v>9.2955</v>
      </c>
      <c r="J183" s="97">
        <v>41883</v>
      </c>
      <c r="K183" s="98">
        <v>8.4087</v>
      </c>
      <c r="M183" s="97">
        <v>41520</v>
      </c>
      <c r="N183" s="98">
        <v>5.691</v>
      </c>
      <c r="P183" s="97">
        <v>41152</v>
      </c>
      <c r="Q183" s="98">
        <v>4.6347</v>
      </c>
      <c r="S183" s="97">
        <v>40784</v>
      </c>
      <c r="T183" s="98">
        <v>4.1875</v>
      </c>
      <c r="V183" s="97">
        <v>40417</v>
      </c>
      <c r="W183" s="98">
        <v>3.9438</v>
      </c>
      <c r="Y183" s="97">
        <v>40056</v>
      </c>
      <c r="Z183" s="98">
        <v>3.8525</v>
      </c>
      <c r="AB183" s="82">
        <v>39686</v>
      </c>
      <c r="AC183" s="83">
        <v>3.026</v>
      </c>
      <c r="AE183" s="82">
        <v>39321</v>
      </c>
      <c r="AF183" s="83">
        <v>3.1695</v>
      </c>
      <c r="AH183" s="88">
        <v>38953</v>
      </c>
      <c r="AI183" s="89">
        <v>3.086</v>
      </c>
      <c r="AK183" s="82">
        <v>38587</v>
      </c>
      <c r="AL183" s="89">
        <v>2.909</v>
      </c>
      <c r="AN183" s="82">
        <v>38224</v>
      </c>
      <c r="AO183" s="83">
        <v>2.9892</v>
      </c>
      <c r="AQ183" s="88">
        <v>37859</v>
      </c>
      <c r="AR183" s="89">
        <v>2.9217</v>
      </c>
      <c r="AT183" s="80">
        <v>37561</v>
      </c>
      <c r="AU183" s="81">
        <v>3.5182</v>
      </c>
    </row>
    <row r="184" spans="4:47" ht="15">
      <c r="D184" s="97">
        <v>42612</v>
      </c>
      <c r="E184" s="98">
        <v>15.0988</v>
      </c>
      <c r="G184" s="97">
        <v>42248</v>
      </c>
      <c r="H184" s="98">
        <v>9.302</v>
      </c>
      <c r="J184" s="97">
        <v>41884</v>
      </c>
      <c r="K184" s="98">
        <v>8.4103</v>
      </c>
      <c r="M184" s="97">
        <v>41521</v>
      </c>
      <c r="N184" s="98">
        <v>5.7</v>
      </c>
      <c r="P184" s="97">
        <v>41155</v>
      </c>
      <c r="Q184" s="98">
        <v>4.6423</v>
      </c>
      <c r="S184" s="97">
        <v>40785</v>
      </c>
      <c r="T184" s="98">
        <v>4.1917</v>
      </c>
      <c r="V184" s="97">
        <v>40420</v>
      </c>
      <c r="W184" s="98">
        <v>3.9445</v>
      </c>
      <c r="Y184" s="97">
        <v>40057</v>
      </c>
      <c r="Z184" s="98">
        <v>3.847</v>
      </c>
      <c r="AB184" s="82">
        <v>39687</v>
      </c>
      <c r="AC184" s="83">
        <v>3.0278</v>
      </c>
      <c r="AE184" s="82">
        <v>39322</v>
      </c>
      <c r="AF184" s="83">
        <v>3.1677</v>
      </c>
      <c r="AH184" s="88">
        <v>38954</v>
      </c>
      <c r="AI184" s="89">
        <v>3.0895</v>
      </c>
      <c r="AK184" s="82">
        <v>38588</v>
      </c>
      <c r="AL184" s="89">
        <v>2.9098</v>
      </c>
      <c r="AN184" s="82">
        <v>38225</v>
      </c>
      <c r="AO184" s="83">
        <v>2.9938</v>
      </c>
      <c r="AQ184" s="88">
        <v>37860</v>
      </c>
      <c r="AR184" s="89">
        <v>2.9572</v>
      </c>
      <c r="AT184" s="82">
        <v>37564</v>
      </c>
      <c r="AU184" s="83">
        <v>3.541</v>
      </c>
    </row>
    <row r="185" spans="4:47" ht="15">
      <c r="D185" s="97">
        <v>42613</v>
      </c>
      <c r="E185" s="98">
        <v>14.9008</v>
      </c>
      <c r="G185" s="97">
        <v>42249</v>
      </c>
      <c r="H185" s="98">
        <v>9.3088</v>
      </c>
      <c r="J185" s="97">
        <v>41885</v>
      </c>
      <c r="K185" s="98">
        <v>8.4135</v>
      </c>
      <c r="M185" s="97">
        <v>41522</v>
      </c>
      <c r="N185" s="98">
        <v>5.7097</v>
      </c>
      <c r="P185" s="97">
        <v>41156</v>
      </c>
      <c r="Q185" s="98">
        <v>4.6448</v>
      </c>
      <c r="S185" s="97">
        <v>40786</v>
      </c>
      <c r="T185" s="98">
        <v>4.1995</v>
      </c>
      <c r="V185" s="97">
        <v>40421</v>
      </c>
      <c r="W185" s="98">
        <v>3.9497</v>
      </c>
      <c r="Y185" s="97">
        <v>40058</v>
      </c>
      <c r="Z185" s="98">
        <v>3.8455</v>
      </c>
      <c r="AB185" s="82">
        <v>39688</v>
      </c>
      <c r="AC185" s="83">
        <v>3.0265</v>
      </c>
      <c r="AE185" s="82">
        <v>39323</v>
      </c>
      <c r="AF185" s="83">
        <v>3.1628</v>
      </c>
      <c r="AH185" s="88">
        <v>38957</v>
      </c>
      <c r="AI185" s="89">
        <v>3.0953</v>
      </c>
      <c r="AK185" s="82">
        <v>38589</v>
      </c>
      <c r="AL185" s="89">
        <v>2.9078</v>
      </c>
      <c r="AN185" s="82">
        <v>38226</v>
      </c>
      <c r="AO185" s="83">
        <v>3.0097</v>
      </c>
      <c r="AQ185" s="88">
        <v>37861</v>
      </c>
      <c r="AR185" s="89">
        <v>2.972</v>
      </c>
      <c r="AT185" s="82">
        <v>37565</v>
      </c>
      <c r="AU185" s="83">
        <v>3.5367</v>
      </c>
    </row>
    <row r="186" spans="4:47" ht="15.75" thickBot="1">
      <c r="D186" s="97">
        <v>42614</v>
      </c>
      <c r="E186" s="98">
        <v>14.8843</v>
      </c>
      <c r="G186" s="97">
        <v>42250</v>
      </c>
      <c r="H186" s="98">
        <v>9.315</v>
      </c>
      <c r="J186" s="97">
        <v>41886</v>
      </c>
      <c r="K186" s="98">
        <v>8.4018</v>
      </c>
      <c r="M186" s="97">
        <v>41523</v>
      </c>
      <c r="N186" s="98">
        <v>5.7027</v>
      </c>
      <c r="P186" s="97">
        <v>41157</v>
      </c>
      <c r="Q186" s="98">
        <v>4.6505</v>
      </c>
      <c r="S186" s="97">
        <v>40787</v>
      </c>
      <c r="T186" s="98">
        <v>4.2063</v>
      </c>
      <c r="V186" s="97">
        <v>40422</v>
      </c>
      <c r="W186" s="98">
        <v>3.9488</v>
      </c>
      <c r="Y186" s="97">
        <v>40059</v>
      </c>
      <c r="Z186" s="98">
        <v>3.8462</v>
      </c>
      <c r="AB186" s="82">
        <v>39689</v>
      </c>
      <c r="AC186" s="83">
        <v>3.0288</v>
      </c>
      <c r="AE186" s="82">
        <v>39324</v>
      </c>
      <c r="AF186" s="83">
        <v>3.1598</v>
      </c>
      <c r="AH186" s="88">
        <v>38958</v>
      </c>
      <c r="AI186" s="89">
        <v>3.093</v>
      </c>
      <c r="AK186" s="82">
        <v>38590</v>
      </c>
      <c r="AL186" s="89">
        <v>2.9083</v>
      </c>
      <c r="AN186" s="82">
        <v>38229</v>
      </c>
      <c r="AO186" s="83">
        <v>3.0082</v>
      </c>
      <c r="AQ186" s="86">
        <v>37862</v>
      </c>
      <c r="AR186" s="87">
        <v>2.9528</v>
      </c>
      <c r="AT186" s="82">
        <v>37567</v>
      </c>
      <c r="AU186" s="83">
        <v>3.5395</v>
      </c>
    </row>
    <row r="187" spans="4:47" ht="15.75" thickBot="1">
      <c r="D187" s="97">
        <v>42615</v>
      </c>
      <c r="E187" s="98">
        <v>14.9</v>
      </c>
      <c r="G187" s="97">
        <v>42251</v>
      </c>
      <c r="H187" s="98">
        <v>9.3237</v>
      </c>
      <c r="J187" s="97">
        <v>41887</v>
      </c>
      <c r="K187" s="98">
        <v>8.412</v>
      </c>
      <c r="M187" s="97">
        <v>41526</v>
      </c>
      <c r="N187" s="98">
        <v>5.7038</v>
      </c>
      <c r="P187" s="97">
        <v>41158</v>
      </c>
      <c r="Q187" s="98">
        <v>4.6535</v>
      </c>
      <c r="S187" s="97">
        <v>40788</v>
      </c>
      <c r="T187" s="98">
        <v>4.2173</v>
      </c>
      <c r="V187" s="97">
        <v>40423</v>
      </c>
      <c r="W187" s="98">
        <v>3.9488</v>
      </c>
      <c r="Y187" s="97">
        <v>40060</v>
      </c>
      <c r="Z187" s="98">
        <v>3.8468</v>
      </c>
      <c r="AB187" s="97">
        <v>39692</v>
      </c>
      <c r="AC187" s="98">
        <v>3.0305</v>
      </c>
      <c r="AE187" s="86">
        <v>39325</v>
      </c>
      <c r="AF187" s="87">
        <v>3.1558</v>
      </c>
      <c r="AH187" s="88">
        <v>38959</v>
      </c>
      <c r="AI187" s="89">
        <v>3.0945</v>
      </c>
      <c r="AK187" s="82">
        <v>38593</v>
      </c>
      <c r="AL187" s="89">
        <v>2.9108</v>
      </c>
      <c r="AN187" s="86">
        <v>38230</v>
      </c>
      <c r="AO187" s="87">
        <v>3.0003</v>
      </c>
      <c r="AQ187" s="80">
        <v>37865</v>
      </c>
      <c r="AR187" s="81">
        <v>2.963</v>
      </c>
      <c r="AT187" s="82">
        <v>37568</v>
      </c>
      <c r="AU187" s="83">
        <v>3.5343</v>
      </c>
    </row>
    <row r="188" spans="4:47" ht="15.75" thickBot="1">
      <c r="D188" s="97">
        <v>42618</v>
      </c>
      <c r="E188" s="98">
        <v>14.995</v>
      </c>
      <c r="G188" s="97">
        <v>42254</v>
      </c>
      <c r="H188" s="98">
        <v>9.3338</v>
      </c>
      <c r="J188" s="97">
        <v>41890</v>
      </c>
      <c r="K188" s="98">
        <v>8.42</v>
      </c>
      <c r="M188" s="97">
        <v>41527</v>
      </c>
      <c r="N188" s="98">
        <v>5.7102</v>
      </c>
      <c r="P188" s="97">
        <v>41159</v>
      </c>
      <c r="Q188" s="98">
        <v>4.6585</v>
      </c>
      <c r="S188" s="97">
        <v>40791</v>
      </c>
      <c r="T188" s="98">
        <v>4.2092</v>
      </c>
      <c r="V188" s="97">
        <v>40424</v>
      </c>
      <c r="W188" s="98">
        <v>3.9442</v>
      </c>
      <c r="Y188" s="97">
        <v>40063</v>
      </c>
      <c r="Z188" s="98">
        <v>3.849</v>
      </c>
      <c r="AB188" s="97">
        <v>39693</v>
      </c>
      <c r="AC188" s="98">
        <v>3.0317</v>
      </c>
      <c r="AE188" s="80">
        <v>39328</v>
      </c>
      <c r="AF188" s="81">
        <v>3.1585</v>
      </c>
      <c r="AH188" s="94">
        <v>38960</v>
      </c>
      <c r="AI188" s="92">
        <v>3.0972</v>
      </c>
      <c r="AK188" s="82">
        <v>38594</v>
      </c>
      <c r="AL188" s="89">
        <v>2.9112</v>
      </c>
      <c r="AN188" s="88">
        <v>38231</v>
      </c>
      <c r="AO188" s="89">
        <v>2.9977</v>
      </c>
      <c r="AQ188" s="88">
        <v>37866</v>
      </c>
      <c r="AR188" s="83">
        <v>2.9658</v>
      </c>
      <c r="AT188" s="82">
        <v>37571</v>
      </c>
      <c r="AU188" s="83">
        <v>3.5422</v>
      </c>
    </row>
    <row r="189" spans="4:47" ht="15.75" thickBot="1">
      <c r="D189" s="97">
        <v>42619</v>
      </c>
      <c r="E189" s="98">
        <v>15.0067</v>
      </c>
      <c r="G189" s="97">
        <v>42255</v>
      </c>
      <c r="H189" s="98">
        <v>9.3347</v>
      </c>
      <c r="J189" s="97">
        <v>41891</v>
      </c>
      <c r="K189" s="98">
        <v>8.4087</v>
      </c>
      <c r="M189" s="97">
        <v>41528</v>
      </c>
      <c r="N189" s="98">
        <v>5.7207</v>
      </c>
      <c r="P189" s="97">
        <v>41162</v>
      </c>
      <c r="Q189" s="98">
        <v>4.662</v>
      </c>
      <c r="S189" s="97">
        <v>40792</v>
      </c>
      <c r="T189" s="98">
        <v>4.2077</v>
      </c>
      <c r="V189" s="97">
        <v>40427</v>
      </c>
      <c r="W189" s="98">
        <v>3.9455</v>
      </c>
      <c r="Y189" s="97">
        <v>40064</v>
      </c>
      <c r="Z189" s="98">
        <v>3.8497</v>
      </c>
      <c r="AB189" s="97">
        <v>39694</v>
      </c>
      <c r="AC189" s="98">
        <v>3.0462</v>
      </c>
      <c r="AE189" s="82">
        <v>39329</v>
      </c>
      <c r="AF189" s="83">
        <v>3.1625</v>
      </c>
      <c r="AH189" s="80">
        <v>38961</v>
      </c>
      <c r="AI189" s="81">
        <v>3.0943</v>
      </c>
      <c r="AK189" s="86">
        <v>38595</v>
      </c>
      <c r="AL189" s="87">
        <v>2.9117</v>
      </c>
      <c r="AN189" s="82">
        <v>38232</v>
      </c>
      <c r="AO189" s="83">
        <v>3.0017</v>
      </c>
      <c r="AQ189" s="88">
        <v>37867</v>
      </c>
      <c r="AR189" s="83">
        <v>2.9773</v>
      </c>
      <c r="AT189" s="82">
        <v>37572</v>
      </c>
      <c r="AU189" s="83">
        <v>3.5292</v>
      </c>
    </row>
    <row r="190" spans="4:47" ht="15">
      <c r="D190" s="97">
        <v>42620</v>
      </c>
      <c r="E190" s="98">
        <v>15.025</v>
      </c>
      <c r="G190" s="97">
        <v>42256</v>
      </c>
      <c r="H190" s="98">
        <v>9.343</v>
      </c>
      <c r="J190" s="97">
        <v>41892</v>
      </c>
      <c r="K190" s="98">
        <v>8.4045</v>
      </c>
      <c r="M190" s="97">
        <v>41529</v>
      </c>
      <c r="N190" s="98">
        <v>5.7195</v>
      </c>
      <c r="P190" s="97">
        <v>41163</v>
      </c>
      <c r="Q190" s="98">
        <v>4.6623</v>
      </c>
      <c r="S190" s="97">
        <v>40793</v>
      </c>
      <c r="T190" s="98">
        <v>4.2065</v>
      </c>
      <c r="V190" s="97">
        <v>40428</v>
      </c>
      <c r="W190" s="98">
        <v>3.9462</v>
      </c>
      <c r="Y190" s="97">
        <v>40065</v>
      </c>
      <c r="Z190" s="98">
        <v>3.8533</v>
      </c>
      <c r="AB190" s="97">
        <v>39695</v>
      </c>
      <c r="AC190" s="98">
        <v>3.0392</v>
      </c>
      <c r="AE190" s="82">
        <v>39330</v>
      </c>
      <c r="AF190" s="83">
        <v>3.1652</v>
      </c>
      <c r="AH190" s="88">
        <v>38964</v>
      </c>
      <c r="AI190" s="89">
        <v>3.0948</v>
      </c>
      <c r="AK190" s="80">
        <v>38596</v>
      </c>
      <c r="AL190" s="81">
        <v>2.9098</v>
      </c>
      <c r="AN190" s="82">
        <v>38233</v>
      </c>
      <c r="AO190" s="83">
        <v>3.002</v>
      </c>
      <c r="AQ190" s="88">
        <v>37868</v>
      </c>
      <c r="AR190" s="83">
        <v>2.9607</v>
      </c>
      <c r="AT190" s="82">
        <v>37573</v>
      </c>
      <c r="AU190" s="83">
        <v>3.5303</v>
      </c>
    </row>
    <row r="191" spans="4:47" ht="15">
      <c r="D191" s="97">
        <v>42621</v>
      </c>
      <c r="E191" s="98">
        <v>15.0665</v>
      </c>
      <c r="G191" s="97">
        <v>42257</v>
      </c>
      <c r="H191" s="98">
        <v>9.349</v>
      </c>
      <c r="J191" s="97">
        <v>41893</v>
      </c>
      <c r="K191" s="98">
        <v>8.4023</v>
      </c>
      <c r="M191" s="97">
        <v>41530</v>
      </c>
      <c r="N191" s="98">
        <v>5.7238</v>
      </c>
      <c r="P191" s="97">
        <v>41164</v>
      </c>
      <c r="Q191" s="98">
        <v>4.6622</v>
      </c>
      <c r="S191" s="97">
        <v>40794</v>
      </c>
      <c r="T191" s="98">
        <v>4.2052</v>
      </c>
      <c r="V191" s="97">
        <v>40429</v>
      </c>
      <c r="W191" s="98">
        <v>3.9468</v>
      </c>
      <c r="Y191" s="97">
        <v>40066</v>
      </c>
      <c r="Z191" s="98">
        <v>3.8542</v>
      </c>
      <c r="AB191" s="97">
        <v>39696</v>
      </c>
      <c r="AC191" s="98">
        <v>3.0388</v>
      </c>
      <c r="AE191" s="82">
        <v>39331</v>
      </c>
      <c r="AF191" s="83">
        <v>3.1627</v>
      </c>
      <c r="AH191" s="88">
        <v>38965</v>
      </c>
      <c r="AI191" s="89">
        <v>3.0953</v>
      </c>
      <c r="AK191" s="82">
        <v>38597</v>
      </c>
      <c r="AL191" s="89">
        <v>2.9105</v>
      </c>
      <c r="AN191" s="82">
        <v>38236</v>
      </c>
      <c r="AO191" s="83">
        <v>2.9928</v>
      </c>
      <c r="AQ191" s="88">
        <v>37869</v>
      </c>
      <c r="AR191" s="83">
        <v>2.937</v>
      </c>
      <c r="AT191" s="82">
        <v>37574</v>
      </c>
      <c r="AU191" s="83">
        <v>3.5358</v>
      </c>
    </row>
    <row r="192" spans="4:47" ht="15">
      <c r="D192" s="97">
        <v>42622</v>
      </c>
      <c r="E192" s="98">
        <v>15.0577</v>
      </c>
      <c r="G192" s="97">
        <v>42258</v>
      </c>
      <c r="H192" s="98">
        <v>9.3533</v>
      </c>
      <c r="J192" s="97">
        <v>41894</v>
      </c>
      <c r="K192" s="98">
        <v>8.4022</v>
      </c>
      <c r="M192" s="97">
        <v>41533</v>
      </c>
      <c r="N192" s="98">
        <v>5.7313</v>
      </c>
      <c r="P192" s="97">
        <v>41165</v>
      </c>
      <c r="Q192" s="98">
        <v>4.6627</v>
      </c>
      <c r="S192" s="97">
        <v>40795</v>
      </c>
      <c r="T192" s="98">
        <v>4.204</v>
      </c>
      <c r="V192" s="97">
        <v>40430</v>
      </c>
      <c r="W192" s="98">
        <v>3.9452</v>
      </c>
      <c r="Y192" s="97">
        <v>40067</v>
      </c>
      <c r="Z192" s="98">
        <v>3.8545</v>
      </c>
      <c r="AB192" s="97">
        <v>39699</v>
      </c>
      <c r="AC192" s="98">
        <v>3.0415</v>
      </c>
      <c r="AE192" s="82">
        <v>39332</v>
      </c>
      <c r="AF192" s="83">
        <v>3.1628</v>
      </c>
      <c r="AH192" s="88">
        <v>38966</v>
      </c>
      <c r="AI192" s="89">
        <v>3.1003</v>
      </c>
      <c r="AK192" s="82">
        <v>38600</v>
      </c>
      <c r="AL192" s="89">
        <v>2.9075</v>
      </c>
      <c r="AN192" s="82">
        <v>38237</v>
      </c>
      <c r="AO192" s="83">
        <v>2.9932</v>
      </c>
      <c r="AQ192" s="88">
        <v>37872</v>
      </c>
      <c r="AR192" s="83">
        <v>2.9428</v>
      </c>
      <c r="AT192" s="82">
        <v>37575</v>
      </c>
      <c r="AU192" s="83">
        <v>3.5317</v>
      </c>
    </row>
    <row r="193" spans="4:47" ht="15">
      <c r="D193" s="97">
        <v>42625</v>
      </c>
      <c r="E193" s="98">
        <v>14.9887</v>
      </c>
      <c r="G193" s="97">
        <v>42261</v>
      </c>
      <c r="H193" s="98">
        <v>9.3572</v>
      </c>
      <c r="J193" s="97">
        <v>41897</v>
      </c>
      <c r="K193" s="98">
        <v>8.4035</v>
      </c>
      <c r="M193" s="97">
        <v>41534</v>
      </c>
      <c r="N193" s="98">
        <v>5.7408</v>
      </c>
      <c r="P193" s="97">
        <v>41166</v>
      </c>
      <c r="Q193" s="98">
        <v>4.6685</v>
      </c>
      <c r="S193" s="97">
        <v>40798</v>
      </c>
      <c r="T193" s="98">
        <v>4.2042</v>
      </c>
      <c r="V193" s="97">
        <v>40431</v>
      </c>
      <c r="W193" s="98">
        <v>3.946</v>
      </c>
      <c r="Y193" s="97">
        <v>40070</v>
      </c>
      <c r="Z193" s="98">
        <v>3.8523</v>
      </c>
      <c r="AB193" s="97">
        <v>39700</v>
      </c>
      <c r="AC193" s="98">
        <v>3.0548</v>
      </c>
      <c r="AE193" s="82">
        <v>39335</v>
      </c>
      <c r="AF193" s="83">
        <v>3.1615</v>
      </c>
      <c r="AH193" s="88">
        <v>38967</v>
      </c>
      <c r="AI193" s="89">
        <v>3.1023</v>
      </c>
      <c r="AK193" s="82">
        <v>38601</v>
      </c>
      <c r="AL193" s="89">
        <v>2.9072</v>
      </c>
      <c r="AN193" s="82">
        <v>38238</v>
      </c>
      <c r="AO193" s="83">
        <v>2.9948</v>
      </c>
      <c r="AQ193" s="88">
        <v>37873</v>
      </c>
      <c r="AR193" s="83">
        <v>2.9567</v>
      </c>
      <c r="AT193" s="82">
        <v>37578</v>
      </c>
      <c r="AU193" s="83">
        <v>3.527</v>
      </c>
    </row>
    <row r="194" spans="4:47" ht="15">
      <c r="D194" s="97">
        <v>42626</v>
      </c>
      <c r="E194" s="98">
        <v>14.9125</v>
      </c>
      <c r="G194" s="97">
        <v>42262</v>
      </c>
      <c r="H194" s="98">
        <v>9.3638</v>
      </c>
      <c r="J194" s="97">
        <v>41898</v>
      </c>
      <c r="K194" s="98">
        <v>8.4032</v>
      </c>
      <c r="M194" s="97">
        <v>41535</v>
      </c>
      <c r="N194" s="98">
        <v>5.7498</v>
      </c>
      <c r="P194" s="97">
        <v>41169</v>
      </c>
      <c r="Q194" s="98">
        <v>4.6737</v>
      </c>
      <c r="S194" s="97">
        <v>40799</v>
      </c>
      <c r="T194" s="98">
        <v>4.2037</v>
      </c>
      <c r="V194" s="97">
        <v>40434</v>
      </c>
      <c r="W194" s="98">
        <v>3.9468</v>
      </c>
      <c r="Y194" s="97">
        <v>40071</v>
      </c>
      <c r="Z194" s="98">
        <v>3.8322</v>
      </c>
      <c r="AB194" s="97">
        <v>39701</v>
      </c>
      <c r="AC194" s="98">
        <v>3.068</v>
      </c>
      <c r="AE194" s="82">
        <v>39336</v>
      </c>
      <c r="AF194" s="83">
        <v>3.1518</v>
      </c>
      <c r="AH194" s="88">
        <v>38968</v>
      </c>
      <c r="AI194" s="89">
        <v>3.099</v>
      </c>
      <c r="AK194" s="82">
        <v>38602</v>
      </c>
      <c r="AL194" s="89">
        <v>2.9055</v>
      </c>
      <c r="AN194" s="82">
        <v>38239</v>
      </c>
      <c r="AO194" s="83">
        <v>3.0045</v>
      </c>
      <c r="AQ194" s="88">
        <v>37874</v>
      </c>
      <c r="AR194" s="83">
        <v>2.9353</v>
      </c>
      <c r="AT194" s="82">
        <v>37579</v>
      </c>
      <c r="AU194" s="83">
        <v>3.5127</v>
      </c>
    </row>
    <row r="195" spans="4:47" ht="15">
      <c r="D195" s="97">
        <v>42627</v>
      </c>
      <c r="E195" s="98">
        <v>15.0275</v>
      </c>
      <c r="G195" s="97">
        <v>42263</v>
      </c>
      <c r="H195" s="98">
        <v>9.3693</v>
      </c>
      <c r="J195" s="97">
        <v>41899</v>
      </c>
      <c r="K195" s="98">
        <v>8.4082</v>
      </c>
      <c r="M195" s="97">
        <v>41536</v>
      </c>
      <c r="N195" s="98">
        <v>5.7578</v>
      </c>
      <c r="P195" s="97">
        <v>41170</v>
      </c>
      <c r="Q195" s="98">
        <v>4.675</v>
      </c>
      <c r="S195" s="97">
        <v>40800</v>
      </c>
      <c r="T195" s="98">
        <v>4.2035</v>
      </c>
      <c r="V195" s="97">
        <v>40435</v>
      </c>
      <c r="W195" s="98">
        <v>3.9492</v>
      </c>
      <c r="Y195" s="97">
        <v>40072</v>
      </c>
      <c r="Z195" s="98">
        <v>3.8275</v>
      </c>
      <c r="AB195" s="97">
        <v>39702</v>
      </c>
      <c r="AC195" s="98">
        <v>3.0867</v>
      </c>
      <c r="AE195" s="82">
        <v>39337</v>
      </c>
      <c r="AF195" s="83">
        <v>3.1405</v>
      </c>
      <c r="AH195" s="88">
        <v>38971</v>
      </c>
      <c r="AI195" s="89">
        <v>3.1015</v>
      </c>
      <c r="AK195" s="82">
        <v>38603</v>
      </c>
      <c r="AL195" s="89">
        <v>2.9043</v>
      </c>
      <c r="AN195" s="82">
        <v>38240</v>
      </c>
      <c r="AO195" s="83">
        <v>3.0095</v>
      </c>
      <c r="AQ195" s="88">
        <v>37875</v>
      </c>
      <c r="AR195" s="83">
        <v>2.9028</v>
      </c>
      <c r="AT195" s="82">
        <v>37580</v>
      </c>
      <c r="AU195" s="83">
        <v>3.5123</v>
      </c>
    </row>
    <row r="196" spans="4:47" ht="15">
      <c r="D196" s="97">
        <v>42628</v>
      </c>
      <c r="E196" s="98">
        <v>15.0402</v>
      </c>
      <c r="G196" s="97">
        <v>42264</v>
      </c>
      <c r="H196" s="98">
        <v>9.375</v>
      </c>
      <c r="J196" s="97">
        <v>41900</v>
      </c>
      <c r="K196" s="98">
        <v>8.4237</v>
      </c>
      <c r="M196" s="97">
        <v>41537</v>
      </c>
      <c r="N196" s="98">
        <v>5.7597</v>
      </c>
      <c r="P196" s="97">
        <v>41171</v>
      </c>
      <c r="Q196" s="98">
        <v>4.6802</v>
      </c>
      <c r="S196" s="97">
        <v>40801</v>
      </c>
      <c r="T196" s="98">
        <v>4.2043</v>
      </c>
      <c r="V196" s="97">
        <v>40436</v>
      </c>
      <c r="W196" s="98">
        <v>3.9503</v>
      </c>
      <c r="Y196" s="97">
        <v>40073</v>
      </c>
      <c r="Z196" s="98">
        <v>3.8292</v>
      </c>
      <c r="AB196" s="97">
        <v>39703</v>
      </c>
      <c r="AC196" s="98">
        <v>3.0802</v>
      </c>
      <c r="AE196" s="82">
        <v>39338</v>
      </c>
      <c r="AF196" s="83">
        <v>3.1327</v>
      </c>
      <c r="AH196" s="88">
        <v>38972</v>
      </c>
      <c r="AI196" s="89">
        <v>3.105</v>
      </c>
      <c r="AK196" s="82">
        <v>38604</v>
      </c>
      <c r="AL196" s="89">
        <v>2.9087</v>
      </c>
      <c r="AN196" s="82">
        <v>38243</v>
      </c>
      <c r="AO196" s="83">
        <v>3.0087</v>
      </c>
      <c r="AQ196" s="88">
        <v>37876</v>
      </c>
      <c r="AR196" s="83">
        <v>2.8942</v>
      </c>
      <c r="AT196" s="82">
        <v>37581</v>
      </c>
      <c r="AU196" s="83">
        <v>3.5067</v>
      </c>
    </row>
    <row r="197" spans="4:47" ht="15">
      <c r="D197" s="97">
        <v>42629</v>
      </c>
      <c r="E197" s="98">
        <v>15.0892</v>
      </c>
      <c r="G197" s="97">
        <v>42265</v>
      </c>
      <c r="H197" s="98">
        <v>9.3803</v>
      </c>
      <c r="J197" s="97">
        <v>41901</v>
      </c>
      <c r="K197" s="98">
        <v>8.4235</v>
      </c>
      <c r="M197" s="97">
        <v>41540</v>
      </c>
      <c r="N197" s="98">
        <v>5.7703</v>
      </c>
      <c r="P197" s="97">
        <v>41172</v>
      </c>
      <c r="Q197" s="98">
        <v>4.6822</v>
      </c>
      <c r="S197" s="97">
        <v>40802</v>
      </c>
      <c r="T197" s="98">
        <v>4.2045</v>
      </c>
      <c r="V197" s="97">
        <v>40437</v>
      </c>
      <c r="W197" s="98">
        <v>3.9495</v>
      </c>
      <c r="Y197" s="97">
        <v>40074</v>
      </c>
      <c r="Z197" s="98">
        <v>3.836</v>
      </c>
      <c r="AB197" s="97">
        <v>39706</v>
      </c>
      <c r="AC197" s="98">
        <v>3.0877</v>
      </c>
      <c r="AE197" s="82">
        <v>39339</v>
      </c>
      <c r="AF197" s="83">
        <v>3.1325</v>
      </c>
      <c r="AH197" s="88">
        <v>38973</v>
      </c>
      <c r="AI197" s="89">
        <v>3.1068</v>
      </c>
      <c r="AK197" s="82">
        <v>38607</v>
      </c>
      <c r="AL197" s="89">
        <v>2.9153</v>
      </c>
      <c r="AN197" s="82">
        <v>38244</v>
      </c>
      <c r="AO197" s="83">
        <v>2.9957</v>
      </c>
      <c r="AQ197" s="88">
        <v>37879</v>
      </c>
      <c r="AR197" s="83">
        <v>2.8898</v>
      </c>
      <c r="AT197" s="82">
        <v>37582</v>
      </c>
      <c r="AU197" s="83">
        <v>3.5023</v>
      </c>
    </row>
    <row r="198" spans="4:47" ht="15">
      <c r="D198" s="97">
        <v>42632</v>
      </c>
      <c r="E198" s="98">
        <v>15.1508</v>
      </c>
      <c r="G198" s="97">
        <v>42268</v>
      </c>
      <c r="H198" s="98">
        <v>9.3858</v>
      </c>
      <c r="J198" s="97">
        <v>41904</v>
      </c>
      <c r="K198" s="98">
        <v>8.4288</v>
      </c>
      <c r="M198" s="97">
        <v>41541</v>
      </c>
      <c r="N198" s="98">
        <v>5.7713</v>
      </c>
      <c r="P198" s="97">
        <v>41173</v>
      </c>
      <c r="Q198" s="98">
        <v>4.6842</v>
      </c>
      <c r="S198" s="97">
        <v>40805</v>
      </c>
      <c r="T198" s="98">
        <v>4.2047</v>
      </c>
      <c r="V198" s="97">
        <v>40438</v>
      </c>
      <c r="W198" s="98">
        <v>3.9495</v>
      </c>
      <c r="Y198" s="97">
        <v>40077</v>
      </c>
      <c r="Z198" s="98">
        <v>3.8378</v>
      </c>
      <c r="AB198" s="97">
        <v>39707</v>
      </c>
      <c r="AC198" s="98">
        <v>3.0945</v>
      </c>
      <c r="AE198" s="82">
        <v>39342</v>
      </c>
      <c r="AF198" s="83">
        <v>3.1352</v>
      </c>
      <c r="AH198" s="88">
        <v>38974</v>
      </c>
      <c r="AI198" s="89">
        <v>3.101</v>
      </c>
      <c r="AK198" s="82">
        <v>38608</v>
      </c>
      <c r="AL198" s="89">
        <v>2.9195</v>
      </c>
      <c r="AN198" s="82">
        <v>38245</v>
      </c>
      <c r="AO198" s="83">
        <v>2.9832</v>
      </c>
      <c r="AQ198" s="88">
        <v>37880</v>
      </c>
      <c r="AR198" s="83">
        <v>2.8917</v>
      </c>
      <c r="AT198" s="82">
        <v>37585</v>
      </c>
      <c r="AU198" s="83">
        <v>3.5047</v>
      </c>
    </row>
    <row r="199" spans="4:47" ht="15">
      <c r="D199" s="97">
        <v>42633</v>
      </c>
      <c r="E199" s="98">
        <v>15.1617</v>
      </c>
      <c r="G199" s="97">
        <v>42269</v>
      </c>
      <c r="H199" s="98">
        <v>9.3917</v>
      </c>
      <c r="J199" s="97">
        <v>41905</v>
      </c>
      <c r="K199" s="98">
        <v>8.432</v>
      </c>
      <c r="M199" s="97">
        <v>41542</v>
      </c>
      <c r="N199" s="98">
        <v>5.771</v>
      </c>
      <c r="P199" s="97">
        <v>41177</v>
      </c>
      <c r="Q199" s="98">
        <v>4.6897</v>
      </c>
      <c r="S199" s="97">
        <v>40806</v>
      </c>
      <c r="T199" s="98">
        <v>4.1972</v>
      </c>
      <c r="V199" s="97">
        <v>40441</v>
      </c>
      <c r="W199" s="98">
        <v>3.9512</v>
      </c>
      <c r="Y199" s="97">
        <v>40078</v>
      </c>
      <c r="Z199" s="98">
        <v>3.8338</v>
      </c>
      <c r="AB199" s="97">
        <v>39708</v>
      </c>
      <c r="AC199" s="98">
        <v>3.0997</v>
      </c>
      <c r="AE199" s="82">
        <v>39343</v>
      </c>
      <c r="AF199" s="83">
        <v>3.1355</v>
      </c>
      <c r="AH199" s="88">
        <v>38975</v>
      </c>
      <c r="AI199" s="89">
        <v>3.0983</v>
      </c>
      <c r="AK199" s="82">
        <v>38609</v>
      </c>
      <c r="AL199" s="89">
        <v>2.9193</v>
      </c>
      <c r="AN199" s="82">
        <v>38246</v>
      </c>
      <c r="AO199" s="83">
        <v>2.9803</v>
      </c>
      <c r="AQ199" s="88">
        <v>37881</v>
      </c>
      <c r="AR199" s="83">
        <v>2.9067</v>
      </c>
      <c r="AT199" s="82">
        <v>37586</v>
      </c>
      <c r="AU199" s="83">
        <v>3.4795</v>
      </c>
    </row>
    <row r="200" spans="4:47" ht="15">
      <c r="D200" s="97">
        <v>42634</v>
      </c>
      <c r="E200" s="98">
        <v>15.1365</v>
      </c>
      <c r="G200" s="97">
        <v>42270</v>
      </c>
      <c r="H200" s="98">
        <v>9.3978</v>
      </c>
      <c r="J200" s="97">
        <v>41906</v>
      </c>
      <c r="K200" s="98">
        <v>8.4272</v>
      </c>
      <c r="M200" s="97">
        <v>41543</v>
      </c>
      <c r="N200" s="98">
        <v>5.7797</v>
      </c>
      <c r="P200" s="97">
        <v>41178</v>
      </c>
      <c r="Q200" s="98">
        <v>4.69</v>
      </c>
      <c r="S200" s="97">
        <v>40807</v>
      </c>
      <c r="T200" s="98">
        <v>4.191</v>
      </c>
      <c r="V200" s="97">
        <v>40442</v>
      </c>
      <c r="W200" s="98">
        <v>3.9512</v>
      </c>
      <c r="Y200" s="97">
        <v>40079</v>
      </c>
      <c r="Z200" s="98">
        <v>3.8377</v>
      </c>
      <c r="AB200" s="97">
        <v>39709</v>
      </c>
      <c r="AC200" s="98">
        <v>3.113</v>
      </c>
      <c r="AE200" s="82">
        <v>39344</v>
      </c>
      <c r="AF200" s="83">
        <v>3.1318</v>
      </c>
      <c r="AH200" s="88">
        <v>38978</v>
      </c>
      <c r="AI200" s="89">
        <v>3.0978</v>
      </c>
      <c r="AK200" s="82">
        <v>38610</v>
      </c>
      <c r="AL200" s="89">
        <v>2.9165</v>
      </c>
      <c r="AN200" s="82">
        <v>38247</v>
      </c>
      <c r="AO200" s="83">
        <v>3.0048</v>
      </c>
      <c r="AQ200" s="88">
        <v>37882</v>
      </c>
      <c r="AR200" s="83">
        <v>2.9178</v>
      </c>
      <c r="AT200" s="82">
        <v>37587</v>
      </c>
      <c r="AU200" s="83">
        <v>3.4882</v>
      </c>
    </row>
    <row r="201" spans="4:47" ht="15">
      <c r="D201" s="97">
        <v>42635</v>
      </c>
      <c r="E201" s="98">
        <v>15.1682</v>
      </c>
      <c r="G201" s="97">
        <v>42271</v>
      </c>
      <c r="H201" s="98">
        <v>9.4023</v>
      </c>
      <c r="J201" s="97">
        <v>41907</v>
      </c>
      <c r="K201" s="98">
        <v>8.4255</v>
      </c>
      <c r="M201" s="97">
        <v>41544</v>
      </c>
      <c r="N201" s="98">
        <v>5.7905</v>
      </c>
      <c r="P201" s="97">
        <v>41179</v>
      </c>
      <c r="Q201" s="98">
        <v>4.6915</v>
      </c>
      <c r="S201" s="97">
        <v>40808</v>
      </c>
      <c r="T201" s="98">
        <v>4.1978</v>
      </c>
      <c r="V201" s="97">
        <v>40443</v>
      </c>
      <c r="W201" s="98">
        <v>3.9523</v>
      </c>
      <c r="Y201" s="97">
        <v>40080</v>
      </c>
      <c r="Z201" s="98">
        <v>3.8352</v>
      </c>
      <c r="AB201" s="97">
        <v>39710</v>
      </c>
      <c r="AC201" s="98">
        <v>3.1058</v>
      </c>
      <c r="AE201" s="82">
        <v>39345</v>
      </c>
      <c r="AF201" s="83">
        <v>3.1345</v>
      </c>
      <c r="AH201" s="88">
        <v>38979</v>
      </c>
      <c r="AI201" s="89">
        <v>3.0972</v>
      </c>
      <c r="AK201" s="82">
        <v>38611</v>
      </c>
      <c r="AL201" s="89">
        <v>2.9135</v>
      </c>
      <c r="AN201" s="82">
        <v>38250</v>
      </c>
      <c r="AO201" s="83">
        <v>2.9938</v>
      </c>
      <c r="AQ201" s="88">
        <v>37883</v>
      </c>
      <c r="AR201" s="83">
        <v>2.9117</v>
      </c>
      <c r="AT201" s="82">
        <v>37588</v>
      </c>
      <c r="AU201" s="83">
        <v>3.5425</v>
      </c>
    </row>
    <row r="202" spans="4:47" ht="15.75" thickBot="1">
      <c r="D202" s="97">
        <v>42636</v>
      </c>
      <c r="E202" s="98">
        <v>15.1607</v>
      </c>
      <c r="G202" s="97">
        <v>42272</v>
      </c>
      <c r="H202" s="98">
        <v>9.4053</v>
      </c>
      <c r="J202" s="97">
        <v>41908</v>
      </c>
      <c r="K202" s="98">
        <v>8.4402</v>
      </c>
      <c r="M202" s="97">
        <v>41547</v>
      </c>
      <c r="N202" s="98">
        <v>5.7915</v>
      </c>
      <c r="P202" s="97">
        <v>41180</v>
      </c>
      <c r="Q202" s="98">
        <v>4.6942</v>
      </c>
      <c r="S202" s="97">
        <v>40809</v>
      </c>
      <c r="T202" s="98">
        <v>4.203</v>
      </c>
      <c r="V202" s="97">
        <v>40444</v>
      </c>
      <c r="W202" s="98">
        <v>3.9522</v>
      </c>
      <c r="Y202" s="97">
        <v>40081</v>
      </c>
      <c r="Z202" s="98">
        <v>3.8385</v>
      </c>
      <c r="AB202" s="97">
        <v>39713</v>
      </c>
      <c r="AC202" s="98">
        <v>3.1135</v>
      </c>
      <c r="AE202" s="82">
        <v>39346</v>
      </c>
      <c r="AF202" s="83">
        <v>3.1428</v>
      </c>
      <c r="AH202" s="88">
        <v>38980</v>
      </c>
      <c r="AI202" s="89">
        <v>3.0988</v>
      </c>
      <c r="AK202" s="82">
        <v>38614</v>
      </c>
      <c r="AL202" s="89">
        <v>2.9097</v>
      </c>
      <c r="AN202" s="82">
        <v>38251</v>
      </c>
      <c r="AO202" s="83">
        <v>3.0028</v>
      </c>
      <c r="AQ202" s="88">
        <v>37886</v>
      </c>
      <c r="AR202" s="83">
        <v>2.9107</v>
      </c>
      <c r="AT202" s="84">
        <v>37589</v>
      </c>
      <c r="AU202" s="85">
        <v>3.5962</v>
      </c>
    </row>
    <row r="203" spans="4:47" ht="15">
      <c r="D203" s="97">
        <v>42639</v>
      </c>
      <c r="E203" s="98">
        <v>15.2067</v>
      </c>
      <c r="G203" s="97">
        <v>42275</v>
      </c>
      <c r="H203" s="98">
        <v>9.4095</v>
      </c>
      <c r="J203" s="97">
        <v>41911</v>
      </c>
      <c r="K203" s="98">
        <v>8.46</v>
      </c>
      <c r="M203" s="97">
        <v>41548</v>
      </c>
      <c r="N203" s="98">
        <v>5.7995</v>
      </c>
      <c r="P203" s="97">
        <v>41183</v>
      </c>
      <c r="Q203" s="98">
        <v>4.6992</v>
      </c>
      <c r="S203" s="97">
        <v>40812</v>
      </c>
      <c r="T203" s="98">
        <v>4.2045</v>
      </c>
      <c r="V203" s="97">
        <v>40445</v>
      </c>
      <c r="W203" s="98">
        <v>3.9552</v>
      </c>
      <c r="Y203" s="97">
        <v>40084</v>
      </c>
      <c r="Z203" s="98">
        <v>3.8398</v>
      </c>
      <c r="AB203" s="97">
        <v>39714</v>
      </c>
      <c r="AC203" s="98">
        <v>3.1027</v>
      </c>
      <c r="AE203" s="82">
        <v>39349</v>
      </c>
      <c r="AF203" s="83">
        <v>3.1473</v>
      </c>
      <c r="AH203" s="88">
        <v>38981</v>
      </c>
      <c r="AI203" s="89">
        <v>3.0995</v>
      </c>
      <c r="AK203" s="82">
        <v>38615</v>
      </c>
      <c r="AL203" s="89">
        <v>2.914</v>
      </c>
      <c r="AN203" s="82">
        <v>38252</v>
      </c>
      <c r="AO203" s="83">
        <v>3.001</v>
      </c>
      <c r="AQ203" s="88">
        <v>37887</v>
      </c>
      <c r="AR203" s="83">
        <v>2.8963</v>
      </c>
      <c r="AT203" s="80">
        <v>37592</v>
      </c>
      <c r="AU203" s="81">
        <v>3.5875</v>
      </c>
    </row>
    <row r="204" spans="4:47" ht="15">
      <c r="D204" s="97">
        <v>42640</v>
      </c>
      <c r="E204" s="98">
        <v>15.2677</v>
      </c>
      <c r="G204" s="97">
        <v>42276</v>
      </c>
      <c r="H204" s="98">
        <v>9.4147</v>
      </c>
      <c r="J204" s="97">
        <v>41912</v>
      </c>
      <c r="K204" s="98">
        <v>8.4643</v>
      </c>
      <c r="M204" s="97">
        <v>41549</v>
      </c>
      <c r="N204" s="98">
        <v>5.8028</v>
      </c>
      <c r="P204" s="97">
        <v>41184</v>
      </c>
      <c r="Q204" s="98">
        <v>4.6998</v>
      </c>
      <c r="S204" s="97">
        <v>40813</v>
      </c>
      <c r="T204" s="98">
        <v>4.2045</v>
      </c>
      <c r="V204" s="97">
        <v>40448</v>
      </c>
      <c r="W204" s="98">
        <v>3.9607</v>
      </c>
      <c r="Y204" s="97">
        <v>40085</v>
      </c>
      <c r="Z204" s="98">
        <v>3.8432</v>
      </c>
      <c r="AB204" s="97">
        <v>39715</v>
      </c>
      <c r="AC204" s="98">
        <v>3.1022</v>
      </c>
      <c r="AE204" s="82">
        <v>39350</v>
      </c>
      <c r="AF204" s="83">
        <v>3.1458</v>
      </c>
      <c r="AH204" s="88">
        <v>38982</v>
      </c>
      <c r="AI204" s="89">
        <v>3.0998</v>
      </c>
      <c r="AK204" s="82">
        <v>38616</v>
      </c>
      <c r="AL204" s="89">
        <v>2.914</v>
      </c>
      <c r="AN204" s="82">
        <v>38253</v>
      </c>
      <c r="AO204" s="83">
        <v>2.9925</v>
      </c>
      <c r="AQ204" s="88">
        <v>37888</v>
      </c>
      <c r="AR204" s="83">
        <v>2.8933</v>
      </c>
      <c r="AT204" s="82">
        <v>37593</v>
      </c>
      <c r="AU204" s="83">
        <v>3.5372</v>
      </c>
    </row>
    <row r="205" spans="4:47" ht="15">
      <c r="D205" s="97">
        <v>42641</v>
      </c>
      <c r="E205" s="98">
        <v>15.305</v>
      </c>
      <c r="G205" s="97">
        <v>42277</v>
      </c>
      <c r="H205" s="98">
        <v>9.4192</v>
      </c>
      <c r="J205" s="97">
        <v>41913</v>
      </c>
      <c r="K205" s="98">
        <v>8.4475</v>
      </c>
      <c r="M205" s="97">
        <v>41550</v>
      </c>
      <c r="N205" s="98">
        <v>5.8118</v>
      </c>
      <c r="P205" s="97">
        <v>41185</v>
      </c>
      <c r="Q205" s="98">
        <v>4.7012</v>
      </c>
      <c r="S205" s="97">
        <v>40814</v>
      </c>
      <c r="T205" s="98">
        <v>4.2045</v>
      </c>
      <c r="V205" s="97">
        <v>40449</v>
      </c>
      <c r="W205" s="98">
        <v>3.9715</v>
      </c>
      <c r="Y205" s="97">
        <v>40086</v>
      </c>
      <c r="Z205" s="98">
        <v>3.8427</v>
      </c>
      <c r="AB205" s="97">
        <v>39716</v>
      </c>
      <c r="AC205" s="98">
        <v>3.1095</v>
      </c>
      <c r="AE205" s="82">
        <v>39351</v>
      </c>
      <c r="AF205" s="83">
        <v>3.1462</v>
      </c>
      <c r="AH205" s="88">
        <v>38985</v>
      </c>
      <c r="AI205" s="89">
        <v>3.0982</v>
      </c>
      <c r="AK205" s="82">
        <v>38617</v>
      </c>
      <c r="AL205" s="89">
        <v>2.9132</v>
      </c>
      <c r="AN205" s="82">
        <v>38254</v>
      </c>
      <c r="AO205" s="83">
        <v>2.9983</v>
      </c>
      <c r="AQ205" s="88">
        <v>37889</v>
      </c>
      <c r="AR205" s="83">
        <v>2.89</v>
      </c>
      <c r="AT205" s="82">
        <v>37594</v>
      </c>
      <c r="AU205" s="83">
        <v>3.5285</v>
      </c>
    </row>
    <row r="206" spans="4:47" ht="15">
      <c r="D206" s="97">
        <v>42642</v>
      </c>
      <c r="E206" s="98">
        <v>15.4023</v>
      </c>
      <c r="G206" s="97">
        <v>42278</v>
      </c>
      <c r="H206" s="98">
        <v>9.4273</v>
      </c>
      <c r="J206" s="97">
        <v>41914</v>
      </c>
      <c r="K206" s="98">
        <v>8.4478</v>
      </c>
      <c r="M206" s="97">
        <v>41551</v>
      </c>
      <c r="N206" s="98">
        <v>5.8128</v>
      </c>
      <c r="P206" s="97">
        <v>41186</v>
      </c>
      <c r="Q206" s="98">
        <v>4.7038</v>
      </c>
      <c r="S206" s="97">
        <v>40815</v>
      </c>
      <c r="T206" s="98">
        <v>4.2045</v>
      </c>
      <c r="V206" s="97">
        <v>40450</v>
      </c>
      <c r="W206" s="98">
        <v>3.9698</v>
      </c>
      <c r="Y206" s="97">
        <v>40087</v>
      </c>
      <c r="Z206" s="98">
        <v>3.8417</v>
      </c>
      <c r="AB206" s="97">
        <v>39717</v>
      </c>
      <c r="AC206" s="98">
        <v>3.1158</v>
      </c>
      <c r="AE206" s="82">
        <v>39352</v>
      </c>
      <c r="AF206" s="83">
        <v>3.1498</v>
      </c>
      <c r="AH206" s="88">
        <v>38986</v>
      </c>
      <c r="AI206" s="89">
        <v>3.1008</v>
      </c>
      <c r="AK206" s="82">
        <v>38618</v>
      </c>
      <c r="AL206" s="89">
        <v>2.9108</v>
      </c>
      <c r="AN206" s="82">
        <v>38257</v>
      </c>
      <c r="AO206" s="83">
        <v>2.9948</v>
      </c>
      <c r="AQ206" s="88">
        <v>37890</v>
      </c>
      <c r="AR206" s="83">
        <v>2.9007</v>
      </c>
      <c r="AT206" s="82">
        <v>37595</v>
      </c>
      <c r="AU206" s="83">
        <v>3.5188</v>
      </c>
    </row>
    <row r="207" spans="4:47" ht="15.75" thickBot="1">
      <c r="D207" s="97">
        <v>42643</v>
      </c>
      <c r="E207" s="98">
        <v>15.2633</v>
      </c>
      <c r="G207" s="97">
        <v>42279</v>
      </c>
      <c r="H207" s="98">
        <v>9.4355</v>
      </c>
      <c r="J207" s="97">
        <v>41915</v>
      </c>
      <c r="K207" s="98">
        <v>8.459</v>
      </c>
      <c r="M207" s="97">
        <v>41554</v>
      </c>
      <c r="N207" s="98">
        <v>5.8188</v>
      </c>
      <c r="P207" s="97">
        <v>41187</v>
      </c>
      <c r="Q207" s="98">
        <v>4.7077</v>
      </c>
      <c r="S207" s="97">
        <v>40816</v>
      </c>
      <c r="T207" s="98">
        <v>4.2045</v>
      </c>
      <c r="V207" s="97">
        <v>40451</v>
      </c>
      <c r="W207" s="98">
        <v>3.9607</v>
      </c>
      <c r="Y207" s="97">
        <v>40088</v>
      </c>
      <c r="Z207" s="98">
        <v>3.8452</v>
      </c>
      <c r="AB207" s="97">
        <v>39720</v>
      </c>
      <c r="AC207" s="98">
        <v>3.1198</v>
      </c>
      <c r="AE207" s="86">
        <v>39353</v>
      </c>
      <c r="AF207" s="87">
        <v>3.1495</v>
      </c>
      <c r="AH207" s="88">
        <v>38987</v>
      </c>
      <c r="AI207" s="89">
        <v>3.1032</v>
      </c>
      <c r="AK207" s="82">
        <v>38621</v>
      </c>
      <c r="AL207" s="89">
        <v>2.9098</v>
      </c>
      <c r="AN207" s="82">
        <v>38258</v>
      </c>
      <c r="AO207" s="83">
        <v>2.991</v>
      </c>
      <c r="AQ207" s="88">
        <v>37893</v>
      </c>
      <c r="AR207" s="83">
        <v>2.9055</v>
      </c>
      <c r="AT207" s="82">
        <v>37596</v>
      </c>
      <c r="AU207" s="83">
        <v>3.5307</v>
      </c>
    </row>
    <row r="208" spans="4:47" ht="15.75" thickBot="1">
      <c r="D208" s="97">
        <v>42646</v>
      </c>
      <c r="E208" s="98">
        <v>15.225</v>
      </c>
      <c r="G208" s="97">
        <v>42282</v>
      </c>
      <c r="H208" s="98">
        <v>9.4408</v>
      </c>
      <c r="J208" s="97">
        <v>41918</v>
      </c>
      <c r="K208" s="98">
        <v>8.4645</v>
      </c>
      <c r="M208" s="97">
        <v>41555</v>
      </c>
      <c r="N208" s="98">
        <v>5.822</v>
      </c>
      <c r="P208" s="97">
        <v>41191</v>
      </c>
      <c r="Q208" s="98">
        <v>4.7128</v>
      </c>
      <c r="S208" s="97">
        <v>40819</v>
      </c>
      <c r="T208" s="98">
        <v>4.2045</v>
      </c>
      <c r="V208" s="97">
        <v>40452</v>
      </c>
      <c r="W208" s="98">
        <v>3.9612</v>
      </c>
      <c r="Y208" s="97">
        <v>40091</v>
      </c>
      <c r="Z208" s="98">
        <v>3.8405</v>
      </c>
      <c r="AB208" s="97">
        <v>39721</v>
      </c>
      <c r="AC208" s="98">
        <v>3.1302</v>
      </c>
      <c r="AE208" s="80">
        <v>39356</v>
      </c>
      <c r="AF208" s="81">
        <v>3.1497</v>
      </c>
      <c r="AH208" s="88">
        <v>38988</v>
      </c>
      <c r="AI208" s="89">
        <v>3.1033</v>
      </c>
      <c r="AK208" s="82">
        <v>38622</v>
      </c>
      <c r="AL208" s="89">
        <v>2.9085</v>
      </c>
      <c r="AN208" s="82">
        <v>38259</v>
      </c>
      <c r="AO208" s="83">
        <v>2.9867</v>
      </c>
      <c r="AQ208" s="86">
        <v>37894</v>
      </c>
      <c r="AR208" s="87">
        <v>2.911</v>
      </c>
      <c r="AT208" s="82">
        <v>37599</v>
      </c>
      <c r="AU208" s="83">
        <v>3.5333</v>
      </c>
    </row>
    <row r="209" spans="4:47" ht="15.75" thickBot="1">
      <c r="D209" s="97">
        <v>42647</v>
      </c>
      <c r="E209" s="98">
        <v>15.18</v>
      </c>
      <c r="G209" s="97">
        <v>42283</v>
      </c>
      <c r="H209" s="98">
        <v>9.4492</v>
      </c>
      <c r="J209" s="97">
        <v>41919</v>
      </c>
      <c r="K209" s="98">
        <v>8.467</v>
      </c>
      <c r="M209" s="97">
        <v>41556</v>
      </c>
      <c r="N209" s="98">
        <v>5.8228</v>
      </c>
      <c r="P209" s="97">
        <v>41192</v>
      </c>
      <c r="Q209" s="98">
        <v>4.7135</v>
      </c>
      <c r="S209" s="97">
        <v>40820</v>
      </c>
      <c r="T209" s="98">
        <v>4.2045</v>
      </c>
      <c r="V209" s="97">
        <v>40455</v>
      </c>
      <c r="W209" s="98">
        <v>3.9612</v>
      </c>
      <c r="Y209" s="97">
        <v>40092</v>
      </c>
      <c r="Z209" s="98">
        <v>3.8345</v>
      </c>
      <c r="AB209" s="97">
        <v>39722</v>
      </c>
      <c r="AC209" s="98">
        <v>3.135</v>
      </c>
      <c r="AE209" s="82">
        <v>39357</v>
      </c>
      <c r="AF209" s="83">
        <v>3.147</v>
      </c>
      <c r="AH209" s="95">
        <v>38989</v>
      </c>
      <c r="AI209" s="91">
        <v>3.1043</v>
      </c>
      <c r="AK209" s="82">
        <v>38623</v>
      </c>
      <c r="AL209" s="89">
        <v>2.9128</v>
      </c>
      <c r="AN209" s="86">
        <v>38260</v>
      </c>
      <c r="AO209" s="87">
        <v>2.9825</v>
      </c>
      <c r="AQ209" s="80">
        <v>37895</v>
      </c>
      <c r="AR209" s="81">
        <v>2.9127</v>
      </c>
      <c r="AT209" s="82">
        <v>37600</v>
      </c>
      <c r="AU209" s="83">
        <v>3.5268</v>
      </c>
    </row>
    <row r="210" spans="4:47" ht="15">
      <c r="D210" s="97">
        <v>42648</v>
      </c>
      <c r="E210" s="98">
        <v>15.1825</v>
      </c>
      <c r="G210" s="97">
        <v>42284</v>
      </c>
      <c r="H210" s="98">
        <v>9.4537</v>
      </c>
      <c r="J210" s="97">
        <v>41920</v>
      </c>
      <c r="K210" s="98">
        <v>8.4643</v>
      </c>
      <c r="M210" s="97">
        <v>41557</v>
      </c>
      <c r="N210" s="98">
        <v>5.8278</v>
      </c>
      <c r="P210" s="97">
        <v>41193</v>
      </c>
      <c r="Q210" s="98">
        <v>4.7195</v>
      </c>
      <c r="S210" s="97">
        <v>40821</v>
      </c>
      <c r="T210" s="98">
        <v>4.2057</v>
      </c>
      <c r="V210" s="97">
        <v>40456</v>
      </c>
      <c r="W210" s="98">
        <v>3.959</v>
      </c>
      <c r="Y210" s="97">
        <v>40093</v>
      </c>
      <c r="Z210" s="98">
        <v>3.8343</v>
      </c>
      <c r="AB210" s="97">
        <v>39723</v>
      </c>
      <c r="AC210" s="98">
        <v>3.1395</v>
      </c>
      <c r="AE210" s="82">
        <v>39358</v>
      </c>
      <c r="AF210" s="83">
        <v>3.1497</v>
      </c>
      <c r="AH210" s="80">
        <v>38992</v>
      </c>
      <c r="AI210" s="81">
        <v>3.1023</v>
      </c>
      <c r="AK210" s="82">
        <v>38624</v>
      </c>
      <c r="AL210" s="89">
        <v>2.9148</v>
      </c>
      <c r="AN210" s="88">
        <v>38261</v>
      </c>
      <c r="AO210" s="89">
        <v>2.979</v>
      </c>
      <c r="AQ210" s="88">
        <v>37896</v>
      </c>
      <c r="AR210" s="83">
        <v>2.9012</v>
      </c>
      <c r="AT210" s="82">
        <v>37601</v>
      </c>
      <c r="AU210" s="83">
        <v>3.5065</v>
      </c>
    </row>
    <row r="211" spans="4:47" ht="15.75" thickBot="1">
      <c r="D211" s="97">
        <v>42649</v>
      </c>
      <c r="E211" s="98">
        <v>15.2232</v>
      </c>
      <c r="G211" s="97">
        <v>42285</v>
      </c>
      <c r="H211" s="98">
        <v>9.4608</v>
      </c>
      <c r="J211" s="97">
        <v>41921</v>
      </c>
      <c r="K211" s="98">
        <v>8.474</v>
      </c>
      <c r="M211" s="97">
        <v>41558</v>
      </c>
      <c r="N211" s="98">
        <v>5.8325</v>
      </c>
      <c r="P211" s="97">
        <v>41194</v>
      </c>
      <c r="Q211" s="98">
        <v>4.7227</v>
      </c>
      <c r="S211" s="97">
        <v>40822</v>
      </c>
      <c r="T211" s="98">
        <v>4.2085</v>
      </c>
      <c r="V211" s="97">
        <v>40457</v>
      </c>
      <c r="W211" s="98">
        <v>3.9587</v>
      </c>
      <c r="Y211" s="97">
        <v>40094</v>
      </c>
      <c r="Z211" s="98">
        <v>3.8333</v>
      </c>
      <c r="AB211" s="97">
        <v>39724</v>
      </c>
      <c r="AC211" s="98">
        <v>3.1615</v>
      </c>
      <c r="AE211" s="82">
        <v>39359</v>
      </c>
      <c r="AF211" s="83">
        <v>3.1545</v>
      </c>
      <c r="AH211" s="82">
        <v>38993</v>
      </c>
      <c r="AI211" s="83">
        <v>3.1033</v>
      </c>
      <c r="AK211" s="86">
        <v>38625</v>
      </c>
      <c r="AL211" s="92">
        <v>2.9125</v>
      </c>
      <c r="AN211" s="88">
        <v>38264</v>
      </c>
      <c r="AO211" s="89">
        <v>2.973</v>
      </c>
      <c r="AQ211" s="88">
        <v>37897</v>
      </c>
      <c r="AR211" s="83">
        <v>2.8952</v>
      </c>
      <c r="AT211" s="82">
        <v>37602</v>
      </c>
      <c r="AU211" s="83">
        <v>3.4975</v>
      </c>
    </row>
    <row r="212" spans="4:47" ht="15">
      <c r="D212" s="97">
        <v>42650</v>
      </c>
      <c r="E212" s="98">
        <v>15.2092</v>
      </c>
      <c r="G212" s="97">
        <v>42286</v>
      </c>
      <c r="H212" s="98">
        <v>9.4655</v>
      </c>
      <c r="J212" s="97">
        <v>41922</v>
      </c>
      <c r="K212" s="98">
        <v>8.4782</v>
      </c>
      <c r="M212" s="97">
        <v>41562</v>
      </c>
      <c r="N212" s="98">
        <v>5.8388</v>
      </c>
      <c r="P212" s="97">
        <v>41197</v>
      </c>
      <c r="Q212" s="98">
        <v>4.7255</v>
      </c>
      <c r="S212" s="97">
        <v>40823</v>
      </c>
      <c r="T212" s="98">
        <v>4.2095</v>
      </c>
      <c r="V212" s="97">
        <v>40458</v>
      </c>
      <c r="W212" s="98">
        <v>3.9595</v>
      </c>
      <c r="Y212" s="97">
        <v>40095</v>
      </c>
      <c r="Z212" s="98">
        <v>3.8298</v>
      </c>
      <c r="AB212" s="97">
        <v>39727</v>
      </c>
      <c r="AC212" s="98">
        <v>3.195</v>
      </c>
      <c r="AE212" s="82">
        <v>39360</v>
      </c>
      <c r="AF212" s="83">
        <v>3.155</v>
      </c>
      <c r="AH212" s="82">
        <v>38994</v>
      </c>
      <c r="AI212" s="83">
        <v>3.1055</v>
      </c>
      <c r="AK212" s="80">
        <v>38628</v>
      </c>
      <c r="AL212" s="81">
        <v>2.9082</v>
      </c>
      <c r="AN212" s="88">
        <v>38265</v>
      </c>
      <c r="AO212" s="89">
        <v>2.9698</v>
      </c>
      <c r="AQ212" s="88">
        <v>37900</v>
      </c>
      <c r="AR212" s="83">
        <v>2.8782</v>
      </c>
      <c r="AT212" s="82">
        <v>37603</v>
      </c>
      <c r="AU212" s="83">
        <v>3.5088</v>
      </c>
    </row>
    <row r="213" spans="4:47" ht="15">
      <c r="D213" s="97">
        <v>42654</v>
      </c>
      <c r="E213" s="98">
        <v>15.1862</v>
      </c>
      <c r="G213" s="97">
        <v>42290</v>
      </c>
      <c r="H213" s="98">
        <v>9.4712</v>
      </c>
      <c r="J213" s="97">
        <v>41926</v>
      </c>
      <c r="K213" s="98">
        <v>8.4752</v>
      </c>
      <c r="M213" s="97">
        <v>41563</v>
      </c>
      <c r="N213" s="98">
        <v>5.841</v>
      </c>
      <c r="P213" s="97">
        <v>41198</v>
      </c>
      <c r="Q213" s="98">
        <v>4.7293</v>
      </c>
      <c r="S213" s="97">
        <v>40827</v>
      </c>
      <c r="T213" s="98">
        <v>4.2108</v>
      </c>
      <c r="V213" s="97">
        <v>40459</v>
      </c>
      <c r="W213" s="98">
        <v>3.9573</v>
      </c>
      <c r="Y213" s="97">
        <v>40099</v>
      </c>
      <c r="Z213" s="98">
        <v>3.824</v>
      </c>
      <c r="AB213" s="97">
        <v>39728</v>
      </c>
      <c r="AC213" s="98">
        <v>3.2115</v>
      </c>
      <c r="AE213" s="82">
        <v>39363</v>
      </c>
      <c r="AF213" s="83">
        <v>3.1592</v>
      </c>
      <c r="AH213" s="82">
        <v>38995</v>
      </c>
      <c r="AI213" s="83">
        <v>3.1042</v>
      </c>
      <c r="AK213" s="82">
        <v>38629</v>
      </c>
      <c r="AL213" s="89">
        <v>2.9112</v>
      </c>
      <c r="AN213" s="88">
        <v>38266</v>
      </c>
      <c r="AO213" s="89">
        <v>2.972</v>
      </c>
      <c r="AQ213" s="88">
        <v>37901</v>
      </c>
      <c r="AR213" s="83">
        <v>2.8685</v>
      </c>
      <c r="AT213" s="82">
        <v>37606</v>
      </c>
      <c r="AU213" s="83">
        <v>3.5365</v>
      </c>
    </row>
    <row r="214" spans="4:47" ht="15">
      <c r="D214" s="97">
        <v>42655</v>
      </c>
      <c r="E214" s="98">
        <v>15.1522</v>
      </c>
      <c r="G214" s="97">
        <v>42291</v>
      </c>
      <c r="H214" s="98">
        <v>9.4802</v>
      </c>
      <c r="J214" s="97">
        <v>41927</v>
      </c>
      <c r="K214" s="98">
        <v>8.478</v>
      </c>
      <c r="M214" s="97">
        <v>41564</v>
      </c>
      <c r="N214" s="98">
        <v>5.8488</v>
      </c>
      <c r="P214" s="97">
        <v>41199</v>
      </c>
      <c r="Q214" s="98">
        <v>4.7325</v>
      </c>
      <c r="S214" s="97">
        <v>40828</v>
      </c>
      <c r="T214" s="98">
        <v>4.2105</v>
      </c>
      <c r="V214" s="97">
        <v>40463</v>
      </c>
      <c r="W214" s="98">
        <v>3.9558</v>
      </c>
      <c r="Y214" s="97">
        <v>40100</v>
      </c>
      <c r="Z214" s="98">
        <v>3.8222</v>
      </c>
      <c r="AB214" s="97">
        <v>39729</v>
      </c>
      <c r="AC214" s="98">
        <v>3.2222</v>
      </c>
      <c r="AE214" s="82">
        <v>39364</v>
      </c>
      <c r="AF214" s="83">
        <v>3.161</v>
      </c>
      <c r="AH214" s="82">
        <v>38996</v>
      </c>
      <c r="AI214" s="83">
        <v>3.1058</v>
      </c>
      <c r="AK214" s="82">
        <v>38630</v>
      </c>
      <c r="AL214" s="89">
        <v>2.9187</v>
      </c>
      <c r="AN214" s="88">
        <v>38267</v>
      </c>
      <c r="AO214" s="89">
        <v>2.9743</v>
      </c>
      <c r="AQ214" s="88">
        <v>37902</v>
      </c>
      <c r="AR214" s="83">
        <v>2.8628</v>
      </c>
      <c r="AT214" s="82">
        <v>37607</v>
      </c>
      <c r="AU214" s="83">
        <v>3.538</v>
      </c>
    </row>
    <row r="215" spans="4:47" ht="15">
      <c r="D215" s="97">
        <v>42656</v>
      </c>
      <c r="E215" s="98">
        <v>15.1152</v>
      </c>
      <c r="G215" s="97">
        <v>42292</v>
      </c>
      <c r="H215" s="98">
        <v>9.483</v>
      </c>
      <c r="J215" s="97">
        <v>41928</v>
      </c>
      <c r="K215" s="98">
        <v>8.4785</v>
      </c>
      <c r="M215" s="97">
        <v>41565</v>
      </c>
      <c r="N215" s="98">
        <v>5.8528</v>
      </c>
      <c r="P215" s="97">
        <v>41200</v>
      </c>
      <c r="Q215" s="98">
        <v>4.7332</v>
      </c>
      <c r="S215" s="97">
        <v>40829</v>
      </c>
      <c r="T215" s="98">
        <v>4.2133</v>
      </c>
      <c r="V215" s="97">
        <v>40464</v>
      </c>
      <c r="W215" s="98">
        <v>3.9532</v>
      </c>
      <c r="Y215" s="97">
        <v>40101</v>
      </c>
      <c r="Z215" s="98">
        <v>3.82</v>
      </c>
      <c r="AB215" s="97">
        <v>39730</v>
      </c>
      <c r="AC215" s="98">
        <v>3.2268</v>
      </c>
      <c r="AE215" s="82">
        <v>39365</v>
      </c>
      <c r="AF215" s="83">
        <v>3.1613</v>
      </c>
      <c r="AH215" s="82">
        <v>38999</v>
      </c>
      <c r="AI215" s="83">
        <v>3.1062</v>
      </c>
      <c r="AK215" s="82">
        <v>38631</v>
      </c>
      <c r="AL215" s="89">
        <v>2.9297</v>
      </c>
      <c r="AN215" s="88">
        <v>38268</v>
      </c>
      <c r="AO215" s="89">
        <v>2.9657</v>
      </c>
      <c r="AQ215" s="88">
        <v>37903</v>
      </c>
      <c r="AR215" s="83">
        <v>2.8497</v>
      </c>
      <c r="AT215" s="82">
        <v>37608</v>
      </c>
      <c r="AU215" s="83">
        <v>3.5118</v>
      </c>
    </row>
    <row r="216" spans="4:47" ht="15">
      <c r="D216" s="97">
        <v>42657</v>
      </c>
      <c r="E216" s="98">
        <v>15.1217</v>
      </c>
      <c r="G216" s="97">
        <v>42293</v>
      </c>
      <c r="H216" s="98">
        <v>9.4888</v>
      </c>
      <c r="J216" s="97">
        <v>41929</v>
      </c>
      <c r="K216" s="98">
        <v>8.4765</v>
      </c>
      <c r="M216" s="97">
        <v>41568</v>
      </c>
      <c r="N216" s="98">
        <v>5.861</v>
      </c>
      <c r="P216" s="97">
        <v>41201</v>
      </c>
      <c r="Q216" s="98">
        <v>4.7368</v>
      </c>
      <c r="S216" s="97">
        <v>40830</v>
      </c>
      <c r="T216" s="98">
        <v>4.2148</v>
      </c>
      <c r="V216" s="97">
        <v>40465</v>
      </c>
      <c r="W216" s="98">
        <v>3.9513</v>
      </c>
      <c r="Y216" s="97">
        <v>40102</v>
      </c>
      <c r="Z216" s="98">
        <v>3.8193</v>
      </c>
      <c r="AB216" s="97">
        <v>39731</v>
      </c>
      <c r="AC216" s="98">
        <v>3.2552</v>
      </c>
      <c r="AE216" s="82">
        <v>39366</v>
      </c>
      <c r="AF216" s="83">
        <v>3.1575</v>
      </c>
      <c r="AH216" s="82">
        <v>39000</v>
      </c>
      <c r="AI216" s="83">
        <v>3.106</v>
      </c>
      <c r="AK216" s="82">
        <v>38632</v>
      </c>
      <c r="AL216" s="89">
        <v>2.9365</v>
      </c>
      <c r="AN216" s="88">
        <v>38272</v>
      </c>
      <c r="AO216" s="89">
        <v>2.9663</v>
      </c>
      <c r="AQ216" s="88">
        <v>37904</v>
      </c>
      <c r="AR216" s="83">
        <v>2.833</v>
      </c>
      <c r="AT216" s="82">
        <v>37609</v>
      </c>
      <c r="AU216" s="83">
        <v>3.4792</v>
      </c>
    </row>
    <row r="217" spans="4:47" ht="15">
      <c r="D217" s="97">
        <v>42660</v>
      </c>
      <c r="E217" s="98">
        <v>15.21</v>
      </c>
      <c r="G217" s="97">
        <v>42296</v>
      </c>
      <c r="H217" s="98">
        <v>9.4962</v>
      </c>
      <c r="J217" s="97">
        <v>41932</v>
      </c>
      <c r="K217" s="98">
        <v>8.4837</v>
      </c>
      <c r="M217" s="97">
        <v>41569</v>
      </c>
      <c r="N217" s="98">
        <v>5.8617</v>
      </c>
      <c r="P217" s="97">
        <v>41204</v>
      </c>
      <c r="Q217" s="98">
        <v>4.7432</v>
      </c>
      <c r="S217" s="97">
        <v>40833</v>
      </c>
      <c r="T217" s="98">
        <v>4.222</v>
      </c>
      <c r="V217" s="97">
        <v>40466</v>
      </c>
      <c r="W217" s="98">
        <v>3.9503</v>
      </c>
      <c r="Y217" s="97">
        <v>40105</v>
      </c>
      <c r="Z217" s="98">
        <v>3.8212</v>
      </c>
      <c r="AB217" s="97">
        <v>39735</v>
      </c>
      <c r="AC217" s="98">
        <v>3.2062</v>
      </c>
      <c r="AE217" s="82">
        <v>39367</v>
      </c>
      <c r="AF217" s="83">
        <v>3.157</v>
      </c>
      <c r="AH217" s="82">
        <v>39001</v>
      </c>
      <c r="AI217" s="83">
        <v>3.1072</v>
      </c>
      <c r="AK217" s="82">
        <v>38636</v>
      </c>
      <c r="AL217" s="89">
        <v>2.9415</v>
      </c>
      <c r="AN217" s="88">
        <v>38273</v>
      </c>
      <c r="AO217" s="89">
        <v>2.9735</v>
      </c>
      <c r="AQ217" s="88">
        <v>37908</v>
      </c>
      <c r="AR217" s="83">
        <v>2.8372</v>
      </c>
      <c r="AT217" s="82">
        <v>37610</v>
      </c>
      <c r="AU217" s="83">
        <v>3.4748</v>
      </c>
    </row>
    <row r="218" spans="4:47" ht="15">
      <c r="D218" s="97">
        <v>42661</v>
      </c>
      <c r="E218" s="98">
        <v>15.2015</v>
      </c>
      <c r="G218" s="97">
        <v>42297</v>
      </c>
      <c r="H218" s="98">
        <v>9.502</v>
      </c>
      <c r="J218" s="97">
        <v>41933</v>
      </c>
      <c r="K218" s="98">
        <v>8.4953</v>
      </c>
      <c r="M218" s="97">
        <v>41570</v>
      </c>
      <c r="N218" s="98">
        <v>5.8628</v>
      </c>
      <c r="P218" s="97">
        <v>41205</v>
      </c>
      <c r="Q218" s="98">
        <v>4.744</v>
      </c>
      <c r="S218" s="97">
        <v>40834</v>
      </c>
      <c r="T218" s="98">
        <v>4.2245</v>
      </c>
      <c r="V218" s="97">
        <v>40469</v>
      </c>
      <c r="W218" s="98">
        <v>3.955</v>
      </c>
      <c r="Y218" s="97">
        <v>40106</v>
      </c>
      <c r="Z218" s="98">
        <v>3.821</v>
      </c>
      <c r="AB218" s="97">
        <v>39736</v>
      </c>
      <c r="AC218" s="98">
        <v>3.2013</v>
      </c>
      <c r="AE218" s="82">
        <v>39371</v>
      </c>
      <c r="AF218" s="83">
        <v>3.1625</v>
      </c>
      <c r="AH218" s="82">
        <v>39002</v>
      </c>
      <c r="AI218" s="83">
        <v>3.1052</v>
      </c>
      <c r="AK218" s="82">
        <v>38637</v>
      </c>
      <c r="AL218" s="89">
        <v>2.9622</v>
      </c>
      <c r="AN218" s="88">
        <v>38274</v>
      </c>
      <c r="AO218" s="89">
        <v>2.9752</v>
      </c>
      <c r="AQ218" s="88">
        <v>37909</v>
      </c>
      <c r="AR218" s="83">
        <v>2.8417</v>
      </c>
      <c r="AT218" s="82">
        <v>37613</v>
      </c>
      <c r="AU218" s="83">
        <v>3.47</v>
      </c>
    </row>
    <row r="219" spans="4:47" ht="15">
      <c r="D219" s="97">
        <v>42662</v>
      </c>
      <c r="E219" s="98">
        <v>15.2065</v>
      </c>
      <c r="G219" s="97">
        <v>42298</v>
      </c>
      <c r="H219" s="98">
        <v>9.5087</v>
      </c>
      <c r="J219" s="97">
        <v>41934</v>
      </c>
      <c r="K219" s="98">
        <v>8.4915</v>
      </c>
      <c r="M219" s="97">
        <v>41571</v>
      </c>
      <c r="N219" s="98">
        <v>5.8682</v>
      </c>
      <c r="P219" s="97">
        <v>41206</v>
      </c>
      <c r="Q219" s="98">
        <v>4.7467</v>
      </c>
      <c r="S219" s="97">
        <v>40835</v>
      </c>
      <c r="T219" s="98">
        <v>4.2318</v>
      </c>
      <c r="V219" s="97">
        <v>40470</v>
      </c>
      <c r="W219" s="98">
        <v>3.9557</v>
      </c>
      <c r="Y219" s="97">
        <v>40107</v>
      </c>
      <c r="Z219" s="98">
        <v>3.8203</v>
      </c>
      <c r="AB219" s="97">
        <v>39737</v>
      </c>
      <c r="AC219" s="98">
        <v>3.2037</v>
      </c>
      <c r="AE219" s="82">
        <v>39372</v>
      </c>
      <c r="AF219" s="83">
        <v>3.1593</v>
      </c>
      <c r="AH219" s="82">
        <v>39003</v>
      </c>
      <c r="AI219" s="83">
        <v>3.1028</v>
      </c>
      <c r="AK219" s="82">
        <v>38638</v>
      </c>
      <c r="AL219" s="89">
        <v>2.9773</v>
      </c>
      <c r="AN219" s="88">
        <v>38275</v>
      </c>
      <c r="AO219" s="89">
        <v>2.9718</v>
      </c>
      <c r="AQ219" s="88">
        <v>37910</v>
      </c>
      <c r="AR219" s="83">
        <v>2.8443</v>
      </c>
      <c r="AT219" s="82">
        <v>37614</v>
      </c>
      <c r="AU219" s="83">
        <v>3.4467</v>
      </c>
    </row>
    <row r="220" spans="4:47" ht="15">
      <c r="D220" s="97">
        <v>42663</v>
      </c>
      <c r="E220" s="98">
        <v>15.1817</v>
      </c>
      <c r="G220" s="97">
        <v>42299</v>
      </c>
      <c r="H220" s="98">
        <v>9.5132</v>
      </c>
      <c r="J220" s="97">
        <v>41935</v>
      </c>
      <c r="K220" s="98">
        <v>8.4895</v>
      </c>
      <c r="M220" s="97">
        <v>41572</v>
      </c>
      <c r="N220" s="98">
        <v>5.878</v>
      </c>
      <c r="P220" s="97">
        <v>41207</v>
      </c>
      <c r="Q220" s="98">
        <v>4.7508</v>
      </c>
      <c r="S220" s="97">
        <v>40836</v>
      </c>
      <c r="T220" s="98">
        <v>4.2345</v>
      </c>
      <c r="V220" s="97">
        <v>40471</v>
      </c>
      <c r="W220" s="98">
        <v>3.9585</v>
      </c>
      <c r="Y220" s="97">
        <v>40108</v>
      </c>
      <c r="Z220" s="98">
        <v>3.822</v>
      </c>
      <c r="AB220" s="97">
        <v>39738</v>
      </c>
      <c r="AC220" s="98">
        <v>3.207</v>
      </c>
      <c r="AE220" s="82">
        <v>39373</v>
      </c>
      <c r="AF220" s="83">
        <v>3.1628</v>
      </c>
      <c r="AH220" s="82">
        <v>39007</v>
      </c>
      <c r="AI220" s="83">
        <v>3.102</v>
      </c>
      <c r="AK220" s="82">
        <v>38639</v>
      </c>
      <c r="AL220" s="89">
        <v>2.9805</v>
      </c>
      <c r="AN220" s="88">
        <v>38278</v>
      </c>
      <c r="AO220" s="89">
        <v>2.961</v>
      </c>
      <c r="AQ220" s="88">
        <v>37911</v>
      </c>
      <c r="AR220" s="83">
        <v>2.8502</v>
      </c>
      <c r="AT220" s="82">
        <v>37616</v>
      </c>
      <c r="AU220" s="83">
        <v>3.4128</v>
      </c>
    </row>
    <row r="221" spans="4:47" ht="15">
      <c r="D221" s="97">
        <v>42664</v>
      </c>
      <c r="E221" s="98">
        <v>15.1503</v>
      </c>
      <c r="G221" s="97">
        <v>42300</v>
      </c>
      <c r="H221" s="98">
        <v>9.5198</v>
      </c>
      <c r="J221" s="97">
        <v>41936</v>
      </c>
      <c r="K221" s="98">
        <v>8.4917</v>
      </c>
      <c r="M221" s="97">
        <v>41575</v>
      </c>
      <c r="N221" s="98">
        <v>5.8897</v>
      </c>
      <c r="P221" s="97">
        <v>41208</v>
      </c>
      <c r="Q221" s="98">
        <v>4.7532</v>
      </c>
      <c r="S221" s="97">
        <v>40837</v>
      </c>
      <c r="T221" s="98">
        <v>4.2345</v>
      </c>
      <c r="V221" s="97">
        <v>40472</v>
      </c>
      <c r="W221" s="98">
        <v>3.9602</v>
      </c>
      <c r="Y221" s="97">
        <v>40109</v>
      </c>
      <c r="Z221" s="98">
        <v>3.8202</v>
      </c>
      <c r="AB221" s="97">
        <v>39741</v>
      </c>
      <c r="AC221" s="98">
        <v>3.2178</v>
      </c>
      <c r="AE221" s="82">
        <v>39374</v>
      </c>
      <c r="AF221" s="83">
        <v>3.164</v>
      </c>
      <c r="AH221" s="82">
        <v>39008</v>
      </c>
      <c r="AI221" s="83">
        <v>3.0957</v>
      </c>
      <c r="AK221" s="82">
        <v>38642</v>
      </c>
      <c r="AL221" s="89">
        <v>2.968</v>
      </c>
      <c r="AN221" s="88">
        <v>38279</v>
      </c>
      <c r="AO221" s="89">
        <v>2.9558</v>
      </c>
      <c r="AQ221" s="88">
        <v>37914</v>
      </c>
      <c r="AR221" s="83">
        <v>2.8513</v>
      </c>
      <c r="AT221" s="82">
        <v>37617</v>
      </c>
      <c r="AU221" s="83">
        <v>3.3967</v>
      </c>
    </row>
    <row r="222" spans="4:47" ht="15">
      <c r="D222" s="97">
        <v>42667</v>
      </c>
      <c r="E222" s="98">
        <v>15.1183</v>
      </c>
      <c r="G222" s="97">
        <v>42303</v>
      </c>
      <c r="H222" s="98">
        <v>9.5268</v>
      </c>
      <c r="J222" s="97">
        <v>41939</v>
      </c>
      <c r="K222" s="98">
        <v>8.496</v>
      </c>
      <c r="M222" s="97">
        <v>41576</v>
      </c>
      <c r="N222" s="98">
        <v>5.8927</v>
      </c>
      <c r="P222" s="97">
        <v>41211</v>
      </c>
      <c r="Q222" s="98">
        <v>4.7558</v>
      </c>
      <c r="S222" s="97">
        <v>40840</v>
      </c>
      <c r="T222" s="98">
        <v>4.2355</v>
      </c>
      <c r="V222" s="97">
        <v>40473</v>
      </c>
      <c r="W222" s="98">
        <v>3.9577</v>
      </c>
      <c r="Y222" s="97">
        <v>40112</v>
      </c>
      <c r="Z222" s="98">
        <v>3.8198</v>
      </c>
      <c r="AB222" s="97">
        <v>39742</v>
      </c>
      <c r="AC222" s="98">
        <v>3.2235</v>
      </c>
      <c r="AE222" s="82">
        <v>39377</v>
      </c>
      <c r="AF222" s="83">
        <v>3.1682</v>
      </c>
      <c r="AH222" s="82">
        <v>39009</v>
      </c>
      <c r="AI222" s="83">
        <v>3.09</v>
      </c>
      <c r="AK222" s="82">
        <v>38643</v>
      </c>
      <c r="AL222" s="89">
        <v>2.9667</v>
      </c>
      <c r="AN222" s="88">
        <v>38280</v>
      </c>
      <c r="AO222" s="89">
        <v>2.9633</v>
      </c>
      <c r="AQ222" s="88">
        <v>37915</v>
      </c>
      <c r="AR222" s="83">
        <v>2.851</v>
      </c>
      <c r="AT222" s="82">
        <v>37620</v>
      </c>
      <c r="AU222" s="83">
        <v>3.3885</v>
      </c>
    </row>
    <row r="223" spans="4:47" ht="15">
      <c r="D223" s="97">
        <v>42668</v>
      </c>
      <c r="E223" s="98">
        <v>15.1922</v>
      </c>
      <c r="G223" s="97">
        <v>42304</v>
      </c>
      <c r="H223" s="98">
        <v>9.5322</v>
      </c>
      <c r="J223" s="97">
        <v>41940</v>
      </c>
      <c r="K223" s="98">
        <v>8.501</v>
      </c>
      <c r="M223" s="97">
        <v>41577</v>
      </c>
      <c r="N223" s="98">
        <v>5.9032</v>
      </c>
      <c r="P223" s="97">
        <v>41212</v>
      </c>
      <c r="Q223" s="98">
        <v>4.76</v>
      </c>
      <c r="S223" s="97">
        <v>40841</v>
      </c>
      <c r="T223" s="98">
        <v>4.2355</v>
      </c>
      <c r="V223" s="97">
        <v>40476</v>
      </c>
      <c r="W223" s="98">
        <v>3.9565</v>
      </c>
      <c r="Y223" s="97">
        <v>40113</v>
      </c>
      <c r="Z223" s="98">
        <v>3.8208</v>
      </c>
      <c r="AB223" s="97">
        <v>39743</v>
      </c>
      <c r="AC223" s="98">
        <v>3.2163</v>
      </c>
      <c r="AE223" s="82">
        <v>39378</v>
      </c>
      <c r="AF223" s="83">
        <v>3.1708</v>
      </c>
      <c r="AH223" s="82">
        <v>39010</v>
      </c>
      <c r="AI223" s="83">
        <v>3.091</v>
      </c>
      <c r="AK223" s="82">
        <v>38644</v>
      </c>
      <c r="AL223" s="89">
        <v>2.974</v>
      </c>
      <c r="AN223" s="88">
        <v>38281</v>
      </c>
      <c r="AO223" s="89">
        <v>2.9563</v>
      </c>
      <c r="AQ223" s="88">
        <v>37916</v>
      </c>
      <c r="AR223" s="83">
        <v>2.8535</v>
      </c>
      <c r="AT223" s="84">
        <v>37621</v>
      </c>
      <c r="AU223" s="85">
        <v>3.363</v>
      </c>
    </row>
    <row r="224" spans="4:44" ht="15">
      <c r="D224" s="97">
        <v>42669</v>
      </c>
      <c r="E224" s="98">
        <v>15.2242</v>
      </c>
      <c r="G224" s="97">
        <v>42305</v>
      </c>
      <c r="H224" s="98">
        <v>9.538</v>
      </c>
      <c r="J224" s="97">
        <v>41941</v>
      </c>
      <c r="K224" s="98">
        <v>8.5027</v>
      </c>
      <c r="M224" s="97">
        <v>41578</v>
      </c>
      <c r="N224" s="98">
        <v>5.9108</v>
      </c>
      <c r="P224" s="97">
        <v>41213</v>
      </c>
      <c r="Q224" s="98">
        <v>4.7655</v>
      </c>
      <c r="S224" s="97">
        <v>40842</v>
      </c>
      <c r="T224" s="98">
        <v>4.2358</v>
      </c>
      <c r="V224" s="97">
        <v>40477</v>
      </c>
      <c r="W224" s="98">
        <v>3.9558</v>
      </c>
      <c r="Y224" s="97">
        <v>40114</v>
      </c>
      <c r="Z224" s="98">
        <v>3.8205</v>
      </c>
      <c r="AB224" s="97">
        <v>39744</v>
      </c>
      <c r="AC224" s="98">
        <v>3.2425</v>
      </c>
      <c r="AE224" s="82">
        <v>39379</v>
      </c>
      <c r="AF224" s="83">
        <v>3.1778</v>
      </c>
      <c r="AH224" s="82">
        <v>39013</v>
      </c>
      <c r="AI224" s="83">
        <v>3.0908</v>
      </c>
      <c r="AK224" s="82">
        <v>38645</v>
      </c>
      <c r="AL224" s="89">
        <v>2.9762</v>
      </c>
      <c r="AN224" s="88">
        <v>38282</v>
      </c>
      <c r="AO224" s="89">
        <v>2.9588</v>
      </c>
      <c r="AQ224" s="88">
        <v>37917</v>
      </c>
      <c r="AR224" s="83">
        <v>2.846</v>
      </c>
    </row>
    <row r="225" spans="4:44" ht="15">
      <c r="D225" s="97">
        <v>42670</v>
      </c>
      <c r="E225" s="98">
        <v>15.1797</v>
      </c>
      <c r="G225" s="97">
        <v>42306</v>
      </c>
      <c r="H225" s="98">
        <v>9.542</v>
      </c>
      <c r="J225" s="97">
        <v>41942</v>
      </c>
      <c r="K225" s="98">
        <v>8.5027</v>
      </c>
      <c r="M225" s="97">
        <v>41579</v>
      </c>
      <c r="N225" s="98">
        <v>5.9215</v>
      </c>
      <c r="P225" s="97">
        <v>41214</v>
      </c>
      <c r="Q225" s="98">
        <v>4.77</v>
      </c>
      <c r="S225" s="97">
        <v>40843</v>
      </c>
      <c r="T225" s="98">
        <v>4.2353</v>
      </c>
      <c r="V225" s="97">
        <v>40479</v>
      </c>
      <c r="W225" s="98">
        <v>3.9588</v>
      </c>
      <c r="Y225" s="97">
        <v>40115</v>
      </c>
      <c r="Z225" s="98">
        <v>3.8208</v>
      </c>
      <c r="AB225" s="97">
        <v>39745</v>
      </c>
      <c r="AC225" s="98">
        <v>3.2645</v>
      </c>
      <c r="AE225" s="82">
        <v>39380</v>
      </c>
      <c r="AF225" s="83">
        <v>3.1797</v>
      </c>
      <c r="AH225" s="82">
        <v>39014</v>
      </c>
      <c r="AI225" s="83">
        <v>3.0897</v>
      </c>
      <c r="AK225" s="82">
        <v>38646</v>
      </c>
      <c r="AL225" s="89">
        <v>2.9855</v>
      </c>
      <c r="AN225" s="88">
        <v>38285</v>
      </c>
      <c r="AO225" s="89">
        <v>2.9688</v>
      </c>
      <c r="AQ225" s="88">
        <v>37918</v>
      </c>
      <c r="AR225" s="83">
        <v>2.8428</v>
      </c>
    </row>
    <row r="226" spans="4:44" ht="15">
      <c r="D226" s="97">
        <v>42671</v>
      </c>
      <c r="E226" s="98">
        <v>15.1858</v>
      </c>
      <c r="G226" s="97">
        <v>42307</v>
      </c>
      <c r="H226" s="98">
        <v>9.546</v>
      </c>
      <c r="J226" s="97">
        <v>41943</v>
      </c>
      <c r="K226" s="98">
        <v>8.5023</v>
      </c>
      <c r="M226" s="97">
        <v>41582</v>
      </c>
      <c r="N226" s="98">
        <v>5.9403</v>
      </c>
      <c r="P226" s="97">
        <v>41215</v>
      </c>
      <c r="Q226" s="98">
        <v>4.7708</v>
      </c>
      <c r="S226" s="97">
        <v>40844</v>
      </c>
      <c r="T226" s="98">
        <v>4.2355</v>
      </c>
      <c r="V226" s="97">
        <v>40480</v>
      </c>
      <c r="W226" s="98">
        <v>3.957</v>
      </c>
      <c r="Y226" s="97">
        <v>40116</v>
      </c>
      <c r="Z226" s="98">
        <v>3.819</v>
      </c>
      <c r="AB226" s="97">
        <v>39748</v>
      </c>
      <c r="AC226" s="98">
        <v>3.2878</v>
      </c>
      <c r="AE226" s="82">
        <v>39381</v>
      </c>
      <c r="AF226" s="83">
        <v>3.1743</v>
      </c>
      <c r="AH226" s="82">
        <v>39015</v>
      </c>
      <c r="AI226" s="83">
        <v>3.092</v>
      </c>
      <c r="AK226" s="82">
        <v>38649</v>
      </c>
      <c r="AL226" s="89">
        <v>2.9778</v>
      </c>
      <c r="AN226" s="88">
        <v>38286</v>
      </c>
      <c r="AO226" s="89">
        <v>2.9713</v>
      </c>
      <c r="AQ226" s="88">
        <v>37921</v>
      </c>
      <c r="AR226" s="83">
        <v>2.8383</v>
      </c>
    </row>
    <row r="227" spans="4:44" ht="15">
      <c r="D227" s="97">
        <v>42674</v>
      </c>
      <c r="E227" s="98">
        <v>15.1745</v>
      </c>
      <c r="G227" s="97">
        <v>42310</v>
      </c>
      <c r="H227" s="98">
        <v>9.554</v>
      </c>
      <c r="J227" s="97">
        <v>41946</v>
      </c>
      <c r="K227" s="98">
        <v>8.507</v>
      </c>
      <c r="M227" s="97">
        <v>41583</v>
      </c>
      <c r="N227" s="98">
        <v>5.953</v>
      </c>
      <c r="P227" s="97">
        <v>41218</v>
      </c>
      <c r="Q227" s="98">
        <v>4.7722</v>
      </c>
      <c r="S227" s="97">
        <v>40847</v>
      </c>
      <c r="T227" s="98">
        <v>4.2355</v>
      </c>
      <c r="V227" s="97">
        <v>40483</v>
      </c>
      <c r="W227" s="98">
        <v>3.958</v>
      </c>
      <c r="Y227" s="97">
        <v>40119</v>
      </c>
      <c r="Z227" s="98">
        <v>3.8192</v>
      </c>
      <c r="AB227" s="97">
        <v>39749</v>
      </c>
      <c r="AC227" s="98">
        <v>3.3088</v>
      </c>
      <c r="AE227" s="82">
        <v>39384</v>
      </c>
      <c r="AF227" s="83">
        <v>3.1613</v>
      </c>
      <c r="AH227" s="82">
        <v>39016</v>
      </c>
      <c r="AI227" s="83">
        <v>3.0907</v>
      </c>
      <c r="AK227" s="82">
        <v>38650</v>
      </c>
      <c r="AL227" s="89">
        <v>2.979</v>
      </c>
      <c r="AN227" s="88">
        <v>38287</v>
      </c>
      <c r="AO227" s="89">
        <v>2.9737</v>
      </c>
      <c r="AQ227" s="88">
        <v>37922</v>
      </c>
      <c r="AR227" s="83">
        <v>2.849</v>
      </c>
    </row>
    <row r="228" spans="4:44" ht="15">
      <c r="D228" s="97">
        <v>42675</v>
      </c>
      <c r="E228" s="98">
        <v>15.1252</v>
      </c>
      <c r="G228" s="97">
        <v>42311</v>
      </c>
      <c r="H228" s="98">
        <v>9.562</v>
      </c>
      <c r="J228" s="97">
        <v>41947</v>
      </c>
      <c r="K228" s="98">
        <v>8.5065</v>
      </c>
      <c r="M228" s="97">
        <v>41585</v>
      </c>
      <c r="N228" s="98">
        <v>5.9432</v>
      </c>
      <c r="P228" s="97">
        <v>41220</v>
      </c>
      <c r="Q228" s="98">
        <v>4.7715</v>
      </c>
      <c r="S228" s="97">
        <v>40848</v>
      </c>
      <c r="T228" s="98">
        <v>4.2377</v>
      </c>
      <c r="V228" s="97">
        <v>40484</v>
      </c>
      <c r="W228" s="98">
        <v>3.9585</v>
      </c>
      <c r="Y228" s="97">
        <v>40120</v>
      </c>
      <c r="Z228" s="98">
        <v>3.8192</v>
      </c>
      <c r="AB228" s="97">
        <v>39750</v>
      </c>
      <c r="AC228" s="98">
        <v>3.3797</v>
      </c>
      <c r="AE228" s="82">
        <v>39385</v>
      </c>
      <c r="AF228" s="83">
        <v>3.1495</v>
      </c>
      <c r="AH228" s="82">
        <v>39017</v>
      </c>
      <c r="AI228" s="83">
        <v>3.089</v>
      </c>
      <c r="AK228" s="82">
        <v>38651</v>
      </c>
      <c r="AL228" s="89">
        <v>2.9952</v>
      </c>
      <c r="AN228" s="88">
        <v>38288</v>
      </c>
      <c r="AO228" s="89">
        <v>2.9758</v>
      </c>
      <c r="AQ228" s="88">
        <v>37923</v>
      </c>
      <c r="AR228" s="83">
        <v>2.8518</v>
      </c>
    </row>
    <row r="229" spans="4:44" ht="15.75" thickBot="1">
      <c r="D229" s="97">
        <v>42676</v>
      </c>
      <c r="E229" s="98">
        <v>15.0842</v>
      </c>
      <c r="G229" s="97">
        <v>42312</v>
      </c>
      <c r="H229" s="98">
        <v>9.5697</v>
      </c>
      <c r="J229" s="97">
        <v>41948</v>
      </c>
      <c r="K229" s="98">
        <v>8.5087</v>
      </c>
      <c r="M229" s="97">
        <v>41586</v>
      </c>
      <c r="N229" s="98">
        <v>5.9595</v>
      </c>
      <c r="P229" s="97">
        <v>41221</v>
      </c>
      <c r="Q229" s="98">
        <v>4.7725</v>
      </c>
      <c r="S229" s="97">
        <v>40849</v>
      </c>
      <c r="T229" s="98">
        <v>4.2478</v>
      </c>
      <c r="V229" s="97">
        <v>40485</v>
      </c>
      <c r="W229" s="98">
        <v>3.9567</v>
      </c>
      <c r="Y229" s="97">
        <v>40121</v>
      </c>
      <c r="Z229" s="98">
        <v>3.8172</v>
      </c>
      <c r="AB229" s="97">
        <v>39751</v>
      </c>
      <c r="AC229" s="98">
        <v>3.3627</v>
      </c>
      <c r="AE229" s="86">
        <v>39386</v>
      </c>
      <c r="AF229" s="87">
        <v>3.1477</v>
      </c>
      <c r="AH229" s="82">
        <v>39020</v>
      </c>
      <c r="AI229" s="83">
        <v>3.0953</v>
      </c>
      <c r="AK229" s="82">
        <v>38652</v>
      </c>
      <c r="AL229" s="89">
        <v>3.0125</v>
      </c>
      <c r="AN229" s="86">
        <v>38289</v>
      </c>
      <c r="AO229" s="87">
        <v>2.9782</v>
      </c>
      <c r="AQ229" s="88">
        <v>37924</v>
      </c>
      <c r="AR229" s="83">
        <v>2.8632</v>
      </c>
    </row>
    <row r="230" spans="4:44" ht="15.75" thickBot="1">
      <c r="D230" s="97">
        <v>42677</v>
      </c>
      <c r="E230" s="98">
        <v>15.125</v>
      </c>
      <c r="G230" s="97">
        <v>42313</v>
      </c>
      <c r="H230" s="98">
        <v>9.5785</v>
      </c>
      <c r="J230" s="97">
        <v>41950</v>
      </c>
      <c r="K230" s="98">
        <v>8.509</v>
      </c>
      <c r="M230" s="97">
        <v>41589</v>
      </c>
      <c r="N230" s="98">
        <v>5.9713</v>
      </c>
      <c r="P230" s="97">
        <v>41222</v>
      </c>
      <c r="Q230" s="98">
        <v>4.777</v>
      </c>
      <c r="S230" s="97">
        <v>40850</v>
      </c>
      <c r="T230" s="98">
        <v>4.2503</v>
      </c>
      <c r="V230" s="97">
        <v>40486</v>
      </c>
      <c r="W230" s="98">
        <v>3.9572</v>
      </c>
      <c r="Y230" s="97">
        <v>40122</v>
      </c>
      <c r="Z230" s="98">
        <v>3.8175</v>
      </c>
      <c r="AB230" s="97">
        <v>39752</v>
      </c>
      <c r="AC230" s="98">
        <v>3.379</v>
      </c>
      <c r="AE230" s="80">
        <v>39387</v>
      </c>
      <c r="AF230" s="81">
        <v>3.1395</v>
      </c>
      <c r="AH230" s="86">
        <v>39021</v>
      </c>
      <c r="AI230" s="87">
        <v>3.0933</v>
      </c>
      <c r="AK230" s="82">
        <v>38653</v>
      </c>
      <c r="AL230" s="89">
        <v>3.0105</v>
      </c>
      <c r="AN230" s="80">
        <v>38292</v>
      </c>
      <c r="AO230" s="81">
        <v>2.968</v>
      </c>
      <c r="AQ230" s="86">
        <v>37925</v>
      </c>
      <c r="AR230" s="87">
        <v>2.8775</v>
      </c>
    </row>
    <row r="231" spans="4:44" ht="15.75" thickBot="1">
      <c r="D231" s="97">
        <v>42678</v>
      </c>
      <c r="E231" s="98">
        <v>15.0745</v>
      </c>
      <c r="G231" s="97">
        <v>42317</v>
      </c>
      <c r="H231" s="98">
        <v>9.586</v>
      </c>
      <c r="J231" s="97">
        <v>41953</v>
      </c>
      <c r="K231" s="98">
        <v>8.5127</v>
      </c>
      <c r="M231" s="97">
        <v>41590</v>
      </c>
      <c r="N231" s="98">
        <v>5.9742</v>
      </c>
      <c r="P231" s="97">
        <v>41225</v>
      </c>
      <c r="Q231" s="98">
        <v>4.7822</v>
      </c>
      <c r="S231" s="97">
        <v>40851</v>
      </c>
      <c r="T231" s="98">
        <v>4.251</v>
      </c>
      <c r="V231" s="97">
        <v>40487</v>
      </c>
      <c r="W231" s="98">
        <v>3.9578</v>
      </c>
      <c r="Y231" s="97">
        <v>40126</v>
      </c>
      <c r="Z231" s="98">
        <v>3.8165</v>
      </c>
      <c r="AB231" s="97">
        <v>39755</v>
      </c>
      <c r="AC231" s="98">
        <v>3.38</v>
      </c>
      <c r="AE231" s="82">
        <v>39388</v>
      </c>
      <c r="AF231" s="83">
        <v>3.131</v>
      </c>
      <c r="AH231" s="80">
        <v>39022</v>
      </c>
      <c r="AI231" s="81">
        <v>3.0887</v>
      </c>
      <c r="AK231" s="86">
        <v>38656</v>
      </c>
      <c r="AL231" s="92">
        <v>3.0097</v>
      </c>
      <c r="AN231" s="82">
        <v>38293</v>
      </c>
      <c r="AO231" s="83">
        <v>2.959</v>
      </c>
      <c r="AQ231" s="80">
        <v>37928</v>
      </c>
      <c r="AR231" s="81">
        <v>2.8603</v>
      </c>
    </row>
    <row r="232" spans="4:44" ht="15">
      <c r="D232" s="97">
        <v>42681</v>
      </c>
      <c r="E232" s="98">
        <v>15.0367</v>
      </c>
      <c r="G232" s="97">
        <v>42318</v>
      </c>
      <c r="H232" s="98">
        <v>9.594</v>
      </c>
      <c r="J232" s="97">
        <v>41954</v>
      </c>
      <c r="K232" s="98">
        <v>8.5122</v>
      </c>
      <c r="M232" s="97">
        <v>41591</v>
      </c>
      <c r="N232" s="98">
        <v>5.9765</v>
      </c>
      <c r="P232" s="97">
        <v>41226</v>
      </c>
      <c r="Q232" s="98">
        <v>4.7832</v>
      </c>
      <c r="S232" s="97">
        <v>40854</v>
      </c>
      <c r="T232" s="98">
        <v>4.2575</v>
      </c>
      <c r="V232" s="97">
        <v>40490</v>
      </c>
      <c r="W232" s="98">
        <v>3.9595</v>
      </c>
      <c r="Y232" s="97">
        <v>40127</v>
      </c>
      <c r="Z232" s="98">
        <v>3.8155</v>
      </c>
      <c r="AB232" s="97">
        <v>39756</v>
      </c>
      <c r="AC232" s="98">
        <v>3.3687</v>
      </c>
      <c r="AE232" s="82">
        <v>39391</v>
      </c>
      <c r="AF232" s="83">
        <v>3.1307</v>
      </c>
      <c r="AH232" s="82">
        <v>39023</v>
      </c>
      <c r="AI232" s="83">
        <v>3.0858</v>
      </c>
      <c r="AK232" s="80">
        <v>38657</v>
      </c>
      <c r="AL232" s="81">
        <v>2.9952</v>
      </c>
      <c r="AN232" s="82">
        <v>38294</v>
      </c>
      <c r="AO232" s="83">
        <v>2.9558</v>
      </c>
      <c r="AQ232" s="88">
        <v>37929</v>
      </c>
      <c r="AR232" s="83">
        <v>2.8517</v>
      </c>
    </row>
    <row r="233" spans="4:44" ht="15">
      <c r="D233" s="97">
        <v>42682</v>
      </c>
      <c r="E233" s="98">
        <v>15.0393</v>
      </c>
      <c r="G233" s="97">
        <v>42319</v>
      </c>
      <c r="H233" s="98">
        <v>9.6023</v>
      </c>
      <c r="J233" s="97">
        <v>41955</v>
      </c>
      <c r="K233" s="98">
        <v>8.5115</v>
      </c>
      <c r="M233" s="97">
        <v>41592</v>
      </c>
      <c r="N233" s="98">
        <v>5.9858</v>
      </c>
      <c r="P233" s="97">
        <v>41227</v>
      </c>
      <c r="Q233" s="98">
        <v>4.7855</v>
      </c>
      <c r="S233" s="97">
        <v>40855</v>
      </c>
      <c r="T233" s="98">
        <v>4.26</v>
      </c>
      <c r="V233" s="97">
        <v>40491</v>
      </c>
      <c r="W233" s="98">
        <v>3.9612</v>
      </c>
      <c r="Y233" s="97">
        <v>40128</v>
      </c>
      <c r="Z233" s="98">
        <v>3.8135</v>
      </c>
      <c r="AB233" s="97">
        <v>39757</v>
      </c>
      <c r="AC233" s="98">
        <v>3.3042</v>
      </c>
      <c r="AE233" s="82">
        <v>39393</v>
      </c>
      <c r="AF233" s="83">
        <v>3.1313</v>
      </c>
      <c r="AH233" s="82">
        <v>39024</v>
      </c>
      <c r="AI233" s="83">
        <v>3.083</v>
      </c>
      <c r="AK233" s="82">
        <v>38658</v>
      </c>
      <c r="AL233" s="89">
        <v>2.9927</v>
      </c>
      <c r="AN233" s="82">
        <v>38295</v>
      </c>
      <c r="AO233" s="83">
        <v>2.9587</v>
      </c>
      <c r="AQ233" s="88">
        <v>37930</v>
      </c>
      <c r="AR233" s="83">
        <v>2.8603</v>
      </c>
    </row>
    <row r="234" spans="4:44" ht="15">
      <c r="D234" s="97">
        <v>42683</v>
      </c>
      <c r="E234" s="98">
        <v>15.02</v>
      </c>
      <c r="G234" s="97">
        <v>42320</v>
      </c>
      <c r="H234" s="98">
        <v>9.6138</v>
      </c>
      <c r="J234" s="97">
        <v>41956</v>
      </c>
      <c r="K234" s="98">
        <v>8.5102</v>
      </c>
      <c r="M234" s="97">
        <v>41593</v>
      </c>
      <c r="N234" s="98">
        <v>5.9932</v>
      </c>
      <c r="P234" s="97">
        <v>41228</v>
      </c>
      <c r="Q234" s="98">
        <v>4.7908</v>
      </c>
      <c r="S234" s="97">
        <v>40856</v>
      </c>
      <c r="T234" s="98">
        <v>4.2605</v>
      </c>
      <c r="V234" s="97">
        <v>40492</v>
      </c>
      <c r="W234" s="98">
        <v>3.9623</v>
      </c>
      <c r="Y234" s="97">
        <v>40129</v>
      </c>
      <c r="Z234" s="98">
        <v>3.8123</v>
      </c>
      <c r="AB234" s="97">
        <v>39759</v>
      </c>
      <c r="AC234" s="98">
        <v>3.3093</v>
      </c>
      <c r="AE234" s="82">
        <v>39394</v>
      </c>
      <c r="AF234" s="83">
        <v>3.1242</v>
      </c>
      <c r="AH234" s="82">
        <v>39028</v>
      </c>
      <c r="AI234" s="83">
        <v>3.0803</v>
      </c>
      <c r="AK234" s="82">
        <v>38659</v>
      </c>
      <c r="AL234" s="89">
        <v>2.9837</v>
      </c>
      <c r="AN234" s="82">
        <v>38296</v>
      </c>
      <c r="AO234" s="83">
        <v>2.9622</v>
      </c>
      <c r="AQ234" s="88">
        <v>37932</v>
      </c>
      <c r="AR234" s="83">
        <v>2.8538</v>
      </c>
    </row>
    <row r="235" spans="4:44" ht="15">
      <c r="D235" s="97">
        <v>42684</v>
      </c>
      <c r="E235" s="98">
        <v>15.0183</v>
      </c>
      <c r="G235" s="97">
        <v>42321</v>
      </c>
      <c r="H235" s="98">
        <v>9.6223</v>
      </c>
      <c r="J235" s="97">
        <v>41957</v>
      </c>
      <c r="K235" s="98">
        <v>8.5115</v>
      </c>
      <c r="M235" s="97">
        <v>41596</v>
      </c>
      <c r="N235" s="98">
        <v>6.002</v>
      </c>
      <c r="P235" s="97">
        <v>41229</v>
      </c>
      <c r="Q235" s="98">
        <v>4.798</v>
      </c>
      <c r="S235" s="97">
        <v>40857</v>
      </c>
      <c r="T235" s="98">
        <v>4.2613</v>
      </c>
      <c r="V235" s="97">
        <v>40493</v>
      </c>
      <c r="W235" s="98">
        <v>3.9633</v>
      </c>
      <c r="Y235" s="97">
        <v>40130</v>
      </c>
      <c r="Z235" s="98">
        <v>3.8142</v>
      </c>
      <c r="AB235" s="97">
        <v>39762</v>
      </c>
      <c r="AC235" s="98">
        <v>3.3033</v>
      </c>
      <c r="AE235" s="82">
        <v>39395</v>
      </c>
      <c r="AF235" s="83">
        <v>3.1315</v>
      </c>
      <c r="AH235" s="82">
        <v>39029</v>
      </c>
      <c r="AI235" s="83">
        <v>3.0722</v>
      </c>
      <c r="AK235" s="82">
        <v>38660</v>
      </c>
      <c r="AL235" s="89">
        <v>2.9842</v>
      </c>
      <c r="AN235" s="82">
        <v>38299</v>
      </c>
      <c r="AO235" s="83">
        <v>2.9673</v>
      </c>
      <c r="AQ235" s="88">
        <v>37935</v>
      </c>
      <c r="AR235" s="83">
        <v>2.8453</v>
      </c>
    </row>
    <row r="236" spans="4:44" ht="15">
      <c r="D236" s="97">
        <v>42685</v>
      </c>
      <c r="E236" s="98">
        <v>15.2217</v>
      </c>
      <c r="G236" s="97">
        <v>42324</v>
      </c>
      <c r="H236" s="98">
        <v>9.6298</v>
      </c>
      <c r="J236" s="97">
        <v>41960</v>
      </c>
      <c r="K236" s="98">
        <v>8.5115</v>
      </c>
      <c r="M236" s="97">
        <v>41597</v>
      </c>
      <c r="N236" s="98">
        <v>6.0248</v>
      </c>
      <c r="P236" s="97">
        <v>41232</v>
      </c>
      <c r="Q236" s="98">
        <v>4.8028</v>
      </c>
      <c r="S236" s="97">
        <v>40858</v>
      </c>
      <c r="T236" s="98">
        <v>4.2648</v>
      </c>
      <c r="V236" s="97">
        <v>40494</v>
      </c>
      <c r="W236" s="98">
        <v>3.9632</v>
      </c>
      <c r="Y236" s="97">
        <v>40133</v>
      </c>
      <c r="Z236" s="98">
        <v>3.8145</v>
      </c>
      <c r="AB236" s="97">
        <v>39763</v>
      </c>
      <c r="AC236" s="98">
        <v>3.2993</v>
      </c>
      <c r="AE236" s="82">
        <v>39398</v>
      </c>
      <c r="AF236" s="83">
        <v>3.1303</v>
      </c>
      <c r="AH236" s="82">
        <v>39030</v>
      </c>
      <c r="AI236" s="83">
        <v>3.0687</v>
      </c>
      <c r="AK236" s="82">
        <v>38663</v>
      </c>
      <c r="AL236" s="89">
        <v>2.9763</v>
      </c>
      <c r="AN236" s="82">
        <v>38300</v>
      </c>
      <c r="AO236" s="83">
        <v>2.9757</v>
      </c>
      <c r="AQ236" s="88">
        <v>37936</v>
      </c>
      <c r="AR236" s="83">
        <v>2.8535</v>
      </c>
    </row>
    <row r="237" spans="4:44" ht="15">
      <c r="D237" s="97">
        <v>42688</v>
      </c>
      <c r="E237" s="98">
        <v>15.5308</v>
      </c>
      <c r="G237" s="97">
        <v>42325</v>
      </c>
      <c r="H237" s="98">
        <v>9.64</v>
      </c>
      <c r="J237" s="97">
        <v>41961</v>
      </c>
      <c r="K237" s="98">
        <v>8.513</v>
      </c>
      <c r="M237" s="97">
        <v>41598</v>
      </c>
      <c r="N237" s="98">
        <v>6.0442</v>
      </c>
      <c r="P237" s="97">
        <v>41233</v>
      </c>
      <c r="Q237" s="98">
        <v>4.8058</v>
      </c>
      <c r="S237" s="97">
        <v>40861</v>
      </c>
      <c r="T237" s="98">
        <v>4.2715</v>
      </c>
      <c r="V237" s="97">
        <v>40497</v>
      </c>
      <c r="W237" s="98">
        <v>3.9662</v>
      </c>
      <c r="Y237" s="97">
        <v>40134</v>
      </c>
      <c r="Z237" s="98">
        <v>3.8155</v>
      </c>
      <c r="AB237" s="97">
        <v>39764</v>
      </c>
      <c r="AC237" s="98">
        <v>3.302</v>
      </c>
      <c r="AE237" s="82">
        <v>39399</v>
      </c>
      <c r="AF237" s="83">
        <v>3.1347</v>
      </c>
      <c r="AH237" s="82">
        <v>39031</v>
      </c>
      <c r="AI237" s="83">
        <v>3.071</v>
      </c>
      <c r="AK237" s="82">
        <v>38664</v>
      </c>
      <c r="AL237" s="89">
        <v>2.9668</v>
      </c>
      <c r="AN237" s="82">
        <v>38301</v>
      </c>
      <c r="AO237" s="83">
        <v>2.969</v>
      </c>
      <c r="AQ237" s="88">
        <v>37937</v>
      </c>
      <c r="AR237" s="83">
        <v>2.855</v>
      </c>
    </row>
    <row r="238" spans="4:44" ht="15">
      <c r="D238" s="97">
        <v>42689</v>
      </c>
      <c r="E238" s="98">
        <v>15.5417</v>
      </c>
      <c r="G238" s="97">
        <v>42326</v>
      </c>
      <c r="H238" s="98">
        <v>9.6478</v>
      </c>
      <c r="J238" s="97">
        <v>41962</v>
      </c>
      <c r="K238" s="98">
        <v>8.5137</v>
      </c>
      <c r="M238" s="97">
        <v>41599</v>
      </c>
      <c r="N238" s="98">
        <v>6.0577</v>
      </c>
      <c r="P238" s="97">
        <v>41234</v>
      </c>
      <c r="Q238" s="98">
        <v>4.809</v>
      </c>
      <c r="S238" s="97">
        <v>40862</v>
      </c>
      <c r="T238" s="98">
        <v>4.2727</v>
      </c>
      <c r="V238" s="97">
        <v>40498</v>
      </c>
      <c r="W238" s="98">
        <v>3.9695</v>
      </c>
      <c r="Y238" s="97">
        <v>40135</v>
      </c>
      <c r="Z238" s="98">
        <v>3.8122</v>
      </c>
      <c r="AB238" s="97">
        <v>39765</v>
      </c>
      <c r="AC238" s="98">
        <v>3.3083</v>
      </c>
      <c r="AE238" s="82">
        <v>39400</v>
      </c>
      <c r="AF238" s="83">
        <v>3.131</v>
      </c>
      <c r="AH238" s="82">
        <v>39034</v>
      </c>
      <c r="AI238" s="83">
        <v>3.076</v>
      </c>
      <c r="AK238" s="82">
        <v>38665</v>
      </c>
      <c r="AL238" s="89">
        <v>2.9638</v>
      </c>
      <c r="AN238" s="82">
        <v>38302</v>
      </c>
      <c r="AO238" s="83">
        <v>2.9678</v>
      </c>
      <c r="AQ238" s="88">
        <v>37938</v>
      </c>
      <c r="AR238" s="83">
        <v>2.8583</v>
      </c>
    </row>
    <row r="239" spans="4:44" ht="15">
      <c r="D239" s="97">
        <v>42690</v>
      </c>
      <c r="E239" s="98">
        <v>15.55</v>
      </c>
      <c r="G239" s="97">
        <v>42327</v>
      </c>
      <c r="H239" s="98">
        <v>9.656</v>
      </c>
      <c r="J239" s="97">
        <v>41963</v>
      </c>
      <c r="K239" s="98">
        <v>8.5147</v>
      </c>
      <c r="M239" s="97">
        <v>41600</v>
      </c>
      <c r="N239" s="98">
        <v>6.0765</v>
      </c>
      <c r="P239" s="97">
        <v>41235</v>
      </c>
      <c r="Q239" s="98">
        <v>4.8235</v>
      </c>
      <c r="S239" s="97">
        <v>40863</v>
      </c>
      <c r="T239" s="98">
        <v>4.2595</v>
      </c>
      <c r="V239" s="97">
        <v>40499</v>
      </c>
      <c r="W239" s="98">
        <v>3.976</v>
      </c>
      <c r="Y239" s="97">
        <v>40136</v>
      </c>
      <c r="Z239" s="98">
        <v>3.8052</v>
      </c>
      <c r="AB239" s="97">
        <v>39766</v>
      </c>
      <c r="AC239" s="98">
        <v>3.3107</v>
      </c>
      <c r="AE239" s="82">
        <v>39401</v>
      </c>
      <c r="AF239" s="83">
        <v>3.1268</v>
      </c>
      <c r="AH239" s="82">
        <v>39035</v>
      </c>
      <c r="AI239" s="83">
        <v>3.0753</v>
      </c>
      <c r="AK239" s="82">
        <v>38666</v>
      </c>
      <c r="AL239" s="89">
        <v>2.9732</v>
      </c>
      <c r="AN239" s="82">
        <v>38303</v>
      </c>
      <c r="AO239" s="83">
        <v>2.9638</v>
      </c>
      <c r="AQ239" s="88">
        <v>37939</v>
      </c>
      <c r="AR239" s="83">
        <v>2.8718</v>
      </c>
    </row>
    <row r="240" spans="4:44" ht="15">
      <c r="D240" s="97">
        <v>42691</v>
      </c>
      <c r="E240" s="98">
        <v>15.4735</v>
      </c>
      <c r="G240" s="97">
        <v>42328</v>
      </c>
      <c r="H240" s="98">
        <v>9.6662</v>
      </c>
      <c r="J240" s="97">
        <v>41964</v>
      </c>
      <c r="K240" s="98">
        <v>8.5158</v>
      </c>
      <c r="M240" s="97">
        <v>41604</v>
      </c>
      <c r="N240" s="98">
        <v>6.0933</v>
      </c>
      <c r="P240" s="97">
        <v>41236</v>
      </c>
      <c r="Q240" s="98">
        <v>4.821</v>
      </c>
      <c r="S240" s="97">
        <v>40864</v>
      </c>
      <c r="T240" s="98">
        <v>4.2572</v>
      </c>
      <c r="V240" s="97">
        <v>40500</v>
      </c>
      <c r="W240" s="98">
        <v>3.9725</v>
      </c>
      <c r="Y240" s="97">
        <v>40137</v>
      </c>
      <c r="Z240" s="98">
        <v>3.8013</v>
      </c>
      <c r="AB240" s="97">
        <v>39769</v>
      </c>
      <c r="AC240" s="98">
        <v>3.3177</v>
      </c>
      <c r="AE240" s="82">
        <v>39402</v>
      </c>
      <c r="AF240" s="83">
        <v>3.1288</v>
      </c>
      <c r="AH240" s="82">
        <v>39036</v>
      </c>
      <c r="AI240" s="83">
        <v>3.0692</v>
      </c>
      <c r="AK240" s="82">
        <v>38667</v>
      </c>
      <c r="AL240" s="89">
        <v>2.9693</v>
      </c>
      <c r="AN240" s="82">
        <v>38306</v>
      </c>
      <c r="AO240" s="83">
        <v>2.9553</v>
      </c>
      <c r="AQ240" s="88">
        <v>37942</v>
      </c>
      <c r="AR240" s="83">
        <v>2.876</v>
      </c>
    </row>
    <row r="241" spans="4:44" ht="15">
      <c r="D241" s="97">
        <v>42692</v>
      </c>
      <c r="E241" s="98">
        <v>15.4817</v>
      </c>
      <c r="G241" s="97">
        <v>42331</v>
      </c>
      <c r="H241" s="98">
        <v>9.671</v>
      </c>
      <c r="J241" s="97">
        <v>41968</v>
      </c>
      <c r="K241" s="98">
        <v>8.5197</v>
      </c>
      <c r="M241" s="97">
        <v>41605</v>
      </c>
      <c r="N241" s="98">
        <v>6.1065</v>
      </c>
      <c r="P241" s="97">
        <v>41240</v>
      </c>
      <c r="Q241" s="98">
        <v>4.8227</v>
      </c>
      <c r="S241" s="97">
        <v>40865</v>
      </c>
      <c r="T241" s="98">
        <v>4.2567</v>
      </c>
      <c r="V241" s="97">
        <v>40501</v>
      </c>
      <c r="W241" s="98">
        <v>3.9735</v>
      </c>
      <c r="Y241" s="97">
        <v>40140</v>
      </c>
      <c r="Z241" s="98">
        <v>3.7988</v>
      </c>
      <c r="AB241" s="97">
        <v>39770</v>
      </c>
      <c r="AC241" s="98">
        <v>3.3175</v>
      </c>
      <c r="AE241" s="82">
        <v>39405</v>
      </c>
      <c r="AF241" s="83">
        <v>3.132</v>
      </c>
      <c r="AH241" s="82">
        <v>39037</v>
      </c>
      <c r="AI241" s="83">
        <v>3.068</v>
      </c>
      <c r="AK241" s="82">
        <v>38670</v>
      </c>
      <c r="AL241" s="89">
        <v>2.9653</v>
      </c>
      <c r="AN241" s="82">
        <v>38307</v>
      </c>
      <c r="AO241" s="83">
        <v>2.9517</v>
      </c>
      <c r="AQ241" s="88">
        <v>37943</v>
      </c>
      <c r="AR241" s="83">
        <v>2.8625</v>
      </c>
    </row>
    <row r="242" spans="4:44" ht="15">
      <c r="D242" s="97">
        <v>42695</v>
      </c>
      <c r="E242" s="98">
        <v>15.399</v>
      </c>
      <c r="G242" s="97">
        <v>42332</v>
      </c>
      <c r="H242" s="98">
        <v>9.6732</v>
      </c>
      <c r="J242" s="97">
        <v>41969</v>
      </c>
      <c r="K242" s="98">
        <v>8.5232</v>
      </c>
      <c r="M242" s="97">
        <v>41606</v>
      </c>
      <c r="N242" s="98">
        <v>6.1243</v>
      </c>
      <c r="P242" s="97">
        <v>41241</v>
      </c>
      <c r="Q242" s="98">
        <v>4.8253</v>
      </c>
      <c r="S242" s="97">
        <v>40868</v>
      </c>
      <c r="T242" s="98">
        <v>4.2575</v>
      </c>
      <c r="V242" s="97">
        <v>40505</v>
      </c>
      <c r="W242" s="98">
        <v>3.9742</v>
      </c>
      <c r="Y242" s="97">
        <v>40141</v>
      </c>
      <c r="Z242" s="98">
        <v>3.7995</v>
      </c>
      <c r="AB242" s="97">
        <v>39771</v>
      </c>
      <c r="AC242" s="98">
        <v>3.3268</v>
      </c>
      <c r="AE242" s="82">
        <v>39406</v>
      </c>
      <c r="AF242" s="83">
        <v>3.129</v>
      </c>
      <c r="AH242" s="82">
        <v>39038</v>
      </c>
      <c r="AI242" s="83">
        <v>3.0732</v>
      </c>
      <c r="AK242" s="82">
        <v>38671</v>
      </c>
      <c r="AL242" s="89">
        <v>2.9598</v>
      </c>
      <c r="AN242" s="82">
        <v>38308</v>
      </c>
      <c r="AO242" s="83">
        <v>2.9427</v>
      </c>
      <c r="AQ242" s="88">
        <v>37944</v>
      </c>
      <c r="AR242" s="83">
        <v>2.869</v>
      </c>
    </row>
    <row r="243" spans="4:44" ht="15">
      <c r="D243" s="97">
        <v>42696</v>
      </c>
      <c r="E243" s="98">
        <v>15.406</v>
      </c>
      <c r="G243" s="97">
        <v>42333</v>
      </c>
      <c r="H243" s="98">
        <v>9.678</v>
      </c>
      <c r="J243" s="97">
        <v>41970</v>
      </c>
      <c r="K243" s="98">
        <v>8.526</v>
      </c>
      <c r="M243" s="97">
        <v>41607</v>
      </c>
      <c r="N243" s="98">
        <v>6.136</v>
      </c>
      <c r="P243" s="97">
        <v>41242</v>
      </c>
      <c r="Q243" s="98">
        <v>4.8302</v>
      </c>
      <c r="S243" s="97">
        <v>40869</v>
      </c>
      <c r="T243" s="98">
        <v>4.2593</v>
      </c>
      <c r="V243" s="97">
        <v>40506</v>
      </c>
      <c r="W243" s="98">
        <v>3.9732</v>
      </c>
      <c r="Y243" s="97">
        <v>40142</v>
      </c>
      <c r="Z243" s="98">
        <v>3.8033</v>
      </c>
      <c r="AB243" s="97">
        <v>39772</v>
      </c>
      <c r="AC243" s="98">
        <v>3.3282</v>
      </c>
      <c r="AE243" s="82">
        <v>39407</v>
      </c>
      <c r="AF243" s="83">
        <v>3.1373</v>
      </c>
      <c r="AH243" s="82">
        <v>39041</v>
      </c>
      <c r="AI243" s="83">
        <v>3.0738</v>
      </c>
      <c r="AK243" s="82">
        <v>38672</v>
      </c>
      <c r="AL243" s="89">
        <v>2.9483</v>
      </c>
      <c r="AN243" s="82">
        <v>38309</v>
      </c>
      <c r="AO243" s="83">
        <v>2.9343</v>
      </c>
      <c r="AQ243" s="88">
        <v>37945</v>
      </c>
      <c r="AR243" s="83">
        <v>2.8795</v>
      </c>
    </row>
    <row r="244" spans="4:44" ht="15">
      <c r="D244" s="97">
        <v>42697</v>
      </c>
      <c r="E244" s="98">
        <v>15.531</v>
      </c>
      <c r="G244" s="97">
        <v>42334</v>
      </c>
      <c r="H244" s="98">
        <v>9.6847</v>
      </c>
      <c r="J244" s="97">
        <v>41971</v>
      </c>
      <c r="K244" s="98">
        <v>8.5255</v>
      </c>
      <c r="M244" s="97">
        <v>41610</v>
      </c>
      <c r="N244" s="98">
        <v>6.1547</v>
      </c>
      <c r="P244" s="97">
        <v>41243</v>
      </c>
      <c r="Q244" s="98">
        <v>4.8338</v>
      </c>
      <c r="S244" s="97">
        <v>40870</v>
      </c>
      <c r="T244" s="98">
        <v>4.2608</v>
      </c>
      <c r="V244" s="97">
        <v>40507</v>
      </c>
      <c r="W244" s="98">
        <v>3.9735</v>
      </c>
      <c r="Y244" s="97">
        <v>40143</v>
      </c>
      <c r="Z244" s="98">
        <v>3.8052</v>
      </c>
      <c r="AB244" s="97">
        <v>39773</v>
      </c>
      <c r="AC244" s="98">
        <v>3.3328</v>
      </c>
      <c r="AE244" s="82">
        <v>39408</v>
      </c>
      <c r="AF244" s="83">
        <v>3.1407</v>
      </c>
      <c r="AH244" s="82">
        <v>39042</v>
      </c>
      <c r="AI244" s="83">
        <v>3.079</v>
      </c>
      <c r="AK244" s="82">
        <v>38673</v>
      </c>
      <c r="AL244" s="89">
        <v>2.9477</v>
      </c>
      <c r="AN244" s="82">
        <v>38310</v>
      </c>
      <c r="AO244" s="83">
        <v>2.9443</v>
      </c>
      <c r="AQ244" s="88">
        <v>37946</v>
      </c>
      <c r="AR244" s="83">
        <v>2.8873</v>
      </c>
    </row>
    <row r="245" spans="4:44" ht="15">
      <c r="D245" s="97">
        <v>42698</v>
      </c>
      <c r="E245" s="98">
        <v>15.53</v>
      </c>
      <c r="G245" s="97">
        <v>42338</v>
      </c>
      <c r="H245" s="98">
        <v>9.688</v>
      </c>
      <c r="J245" s="97">
        <v>41974</v>
      </c>
      <c r="K245" s="98">
        <v>8.5263</v>
      </c>
      <c r="M245" s="97">
        <v>41611</v>
      </c>
      <c r="N245" s="98">
        <v>6.1713</v>
      </c>
      <c r="P245" s="97">
        <v>41246</v>
      </c>
      <c r="Q245" s="98">
        <v>4.8398</v>
      </c>
      <c r="S245" s="97">
        <v>40871</v>
      </c>
      <c r="T245" s="98">
        <v>4.2628</v>
      </c>
      <c r="V245" s="97">
        <v>40508</v>
      </c>
      <c r="W245" s="98">
        <v>3.9768</v>
      </c>
      <c r="Y245" s="97">
        <v>40144</v>
      </c>
      <c r="Z245" s="98">
        <v>3.8082</v>
      </c>
      <c r="AB245" s="97">
        <v>39776</v>
      </c>
      <c r="AC245" s="98">
        <v>3.3368</v>
      </c>
      <c r="AE245" s="82">
        <v>39409</v>
      </c>
      <c r="AF245" s="83">
        <v>3.1438</v>
      </c>
      <c r="AH245" s="82">
        <v>39043</v>
      </c>
      <c r="AI245" s="83">
        <v>3.0785</v>
      </c>
      <c r="AK245" s="82">
        <v>38674</v>
      </c>
      <c r="AL245" s="89">
        <v>2.943</v>
      </c>
      <c r="AN245" s="82">
        <v>38313</v>
      </c>
      <c r="AO245" s="83">
        <v>2.9543</v>
      </c>
      <c r="AQ245" s="88">
        <v>37949</v>
      </c>
      <c r="AR245" s="83">
        <v>2.8918</v>
      </c>
    </row>
    <row r="246" spans="4:44" ht="15">
      <c r="D246" s="97">
        <v>42699</v>
      </c>
      <c r="E246" s="98">
        <v>15.535</v>
      </c>
      <c r="G246" s="97">
        <v>42339</v>
      </c>
      <c r="H246" s="98">
        <v>9.6975</v>
      </c>
      <c r="J246" s="97">
        <v>41975</v>
      </c>
      <c r="K246" s="98">
        <v>8.5362</v>
      </c>
      <c r="M246" s="97">
        <v>41612</v>
      </c>
      <c r="N246" s="98">
        <v>6.1973</v>
      </c>
      <c r="P246" s="97">
        <v>41247</v>
      </c>
      <c r="Q246" s="98">
        <v>4.8445</v>
      </c>
      <c r="S246" s="97">
        <v>40872</v>
      </c>
      <c r="T246" s="98">
        <v>4.2633</v>
      </c>
      <c r="V246" s="97">
        <v>40511</v>
      </c>
      <c r="W246" s="98">
        <v>3.9825</v>
      </c>
      <c r="Y246" s="97">
        <v>40147</v>
      </c>
      <c r="Z246" s="98">
        <v>3.8102</v>
      </c>
      <c r="AB246" s="97">
        <v>39777</v>
      </c>
      <c r="AC246" s="98">
        <v>3.339</v>
      </c>
      <c r="AE246" s="82">
        <v>39412</v>
      </c>
      <c r="AF246" s="83">
        <v>3.1438</v>
      </c>
      <c r="AH246" s="82">
        <v>39044</v>
      </c>
      <c r="AI246" s="83">
        <v>3.0727</v>
      </c>
      <c r="AK246" s="82">
        <v>38677</v>
      </c>
      <c r="AL246" s="89">
        <v>2.9405</v>
      </c>
      <c r="AN246" s="82">
        <v>38314</v>
      </c>
      <c r="AO246" s="83">
        <v>2.949</v>
      </c>
      <c r="AQ246" s="88">
        <v>37950</v>
      </c>
      <c r="AR246" s="83">
        <v>2.9157</v>
      </c>
    </row>
    <row r="247" spans="4:44" ht="15">
      <c r="D247" s="97">
        <v>42703</v>
      </c>
      <c r="E247" s="98">
        <v>15.5702</v>
      </c>
      <c r="G247" s="97">
        <v>42340</v>
      </c>
      <c r="H247" s="98">
        <v>9.707</v>
      </c>
      <c r="J247" s="97">
        <v>41976</v>
      </c>
      <c r="K247" s="98">
        <v>8.5415</v>
      </c>
      <c r="M247" s="97">
        <v>41613</v>
      </c>
      <c r="N247" s="98">
        <v>6.2203</v>
      </c>
      <c r="P247" s="97">
        <v>41248</v>
      </c>
      <c r="Q247" s="98">
        <v>4.8505</v>
      </c>
      <c r="S247" s="97">
        <v>40876</v>
      </c>
      <c r="T247" s="98">
        <v>4.2695</v>
      </c>
      <c r="V247" s="97">
        <v>40512</v>
      </c>
      <c r="W247" s="98">
        <v>3.984</v>
      </c>
      <c r="Y247" s="97">
        <v>40148</v>
      </c>
      <c r="Z247" s="98">
        <v>3.8108</v>
      </c>
      <c r="AB247" s="97">
        <v>39778</v>
      </c>
      <c r="AC247" s="98">
        <v>3.3455</v>
      </c>
      <c r="AE247" s="82">
        <v>39413</v>
      </c>
      <c r="AF247" s="83">
        <v>3.1462</v>
      </c>
      <c r="AH247" s="82">
        <v>39045</v>
      </c>
      <c r="AI247" s="83">
        <v>3.0735</v>
      </c>
      <c r="AK247" s="82">
        <v>38678</v>
      </c>
      <c r="AL247" s="89">
        <v>2.9435</v>
      </c>
      <c r="AN247" s="82">
        <v>38315</v>
      </c>
      <c r="AO247" s="83">
        <v>2.9427</v>
      </c>
      <c r="AQ247" s="88">
        <v>37951</v>
      </c>
      <c r="AR247" s="83">
        <v>2.938</v>
      </c>
    </row>
    <row r="248" spans="4:44" ht="15">
      <c r="D248" s="97">
        <v>42704</v>
      </c>
      <c r="E248" s="98">
        <v>15.8442</v>
      </c>
      <c r="G248" s="97">
        <v>42341</v>
      </c>
      <c r="H248" s="98">
        <v>9.7178</v>
      </c>
      <c r="J248" s="97">
        <v>41977</v>
      </c>
      <c r="K248" s="98">
        <v>8.5445</v>
      </c>
      <c r="M248" s="97">
        <v>41614</v>
      </c>
      <c r="N248" s="98">
        <v>6.2407</v>
      </c>
      <c r="P248" s="97">
        <v>41249</v>
      </c>
      <c r="Q248" s="98">
        <v>4.8542</v>
      </c>
      <c r="S248" s="97">
        <v>40877</v>
      </c>
      <c r="T248" s="98">
        <v>4.2807</v>
      </c>
      <c r="V248" s="97">
        <v>40513</v>
      </c>
      <c r="W248" s="98">
        <v>3.9855</v>
      </c>
      <c r="Y248" s="97">
        <v>40149</v>
      </c>
      <c r="Z248" s="98">
        <v>3.8123</v>
      </c>
      <c r="AB248" s="97">
        <v>39779</v>
      </c>
      <c r="AC248" s="98">
        <v>3.3552</v>
      </c>
      <c r="AE248" s="82">
        <v>39414</v>
      </c>
      <c r="AF248" s="83">
        <v>3.1482</v>
      </c>
      <c r="AH248" s="82">
        <v>39048</v>
      </c>
      <c r="AI248" s="83">
        <v>3.077</v>
      </c>
      <c r="AK248" s="82">
        <v>38679</v>
      </c>
      <c r="AL248" s="89">
        <v>2.9458</v>
      </c>
      <c r="AN248" s="82">
        <v>38316</v>
      </c>
      <c r="AO248" s="83">
        <v>2.9437</v>
      </c>
      <c r="AQ248" s="88">
        <v>37952</v>
      </c>
      <c r="AR248" s="83">
        <v>2.977</v>
      </c>
    </row>
    <row r="249" spans="4:44" ht="15.75" thickBot="1">
      <c r="D249" s="97">
        <v>42705</v>
      </c>
      <c r="E249" s="98">
        <v>15.874</v>
      </c>
      <c r="G249" s="97">
        <v>42342</v>
      </c>
      <c r="H249" s="98">
        <v>9.7273</v>
      </c>
      <c r="J249" s="97">
        <v>41978</v>
      </c>
      <c r="K249" s="98">
        <v>8.5522</v>
      </c>
      <c r="M249" s="97">
        <v>41617</v>
      </c>
      <c r="N249" s="98">
        <v>6.2458</v>
      </c>
      <c r="P249" s="97">
        <v>41250</v>
      </c>
      <c r="Q249" s="98">
        <v>4.8617</v>
      </c>
      <c r="S249" s="97">
        <v>40878</v>
      </c>
      <c r="T249" s="98">
        <v>4.2832</v>
      </c>
      <c r="V249" s="97">
        <v>40514</v>
      </c>
      <c r="W249" s="98">
        <v>3.9802</v>
      </c>
      <c r="Y249" s="97">
        <v>40150</v>
      </c>
      <c r="Z249" s="98">
        <v>3.8107</v>
      </c>
      <c r="AB249" s="97">
        <v>39780</v>
      </c>
      <c r="AC249" s="98">
        <v>3.369</v>
      </c>
      <c r="AE249" s="82">
        <v>39415</v>
      </c>
      <c r="AF249" s="83">
        <v>3.1492</v>
      </c>
      <c r="AH249" s="82">
        <v>39049</v>
      </c>
      <c r="AI249" s="83">
        <v>3.079</v>
      </c>
      <c r="AK249" s="82">
        <v>38680</v>
      </c>
      <c r="AL249" s="89">
        <v>2.9538</v>
      </c>
      <c r="AN249" s="82">
        <v>38317</v>
      </c>
      <c r="AO249" s="83">
        <v>2.9402</v>
      </c>
      <c r="AQ249" s="86">
        <v>37953</v>
      </c>
      <c r="AR249" s="87">
        <v>2.9877</v>
      </c>
    </row>
    <row r="250" spans="4:44" ht="15.75" thickBot="1">
      <c r="D250" s="97">
        <v>42706</v>
      </c>
      <c r="E250" s="98">
        <v>15.877</v>
      </c>
      <c r="G250" s="97">
        <v>42347</v>
      </c>
      <c r="H250" s="98">
        <v>9.7367</v>
      </c>
      <c r="J250" s="97">
        <v>41982</v>
      </c>
      <c r="K250" s="98">
        <v>8.5555</v>
      </c>
      <c r="M250" s="97">
        <v>41618</v>
      </c>
      <c r="N250" s="98">
        <v>6.2623</v>
      </c>
      <c r="P250" s="97">
        <v>41253</v>
      </c>
      <c r="Q250" s="98">
        <v>4.8632</v>
      </c>
      <c r="S250" s="97">
        <v>40879</v>
      </c>
      <c r="T250" s="98">
        <v>4.2842</v>
      </c>
      <c r="V250" s="97">
        <v>40515</v>
      </c>
      <c r="W250" s="98">
        <v>3.9795</v>
      </c>
      <c r="Y250" s="97">
        <v>40151</v>
      </c>
      <c r="Z250" s="98">
        <v>3.8072</v>
      </c>
      <c r="AB250" s="97">
        <v>39783</v>
      </c>
      <c r="AC250" s="98">
        <v>3.3763</v>
      </c>
      <c r="AE250" s="86">
        <v>39416</v>
      </c>
      <c r="AF250" s="87">
        <v>3.1442</v>
      </c>
      <c r="AH250" s="82">
        <v>39050</v>
      </c>
      <c r="AI250" s="83">
        <v>3.0763</v>
      </c>
      <c r="AK250" s="82">
        <v>38681</v>
      </c>
      <c r="AL250" s="89">
        <v>2.9673</v>
      </c>
      <c r="AN250" s="82">
        <v>38320</v>
      </c>
      <c r="AO250" s="83">
        <v>2.9455</v>
      </c>
      <c r="AQ250" s="80">
        <v>37956</v>
      </c>
      <c r="AR250" s="81">
        <v>2.9898</v>
      </c>
    </row>
    <row r="251" spans="4:44" ht="15.75" thickBot="1">
      <c r="D251" s="97">
        <v>42709</v>
      </c>
      <c r="E251" s="98">
        <v>15.9397</v>
      </c>
      <c r="G251" s="97">
        <v>42348</v>
      </c>
      <c r="H251" s="98">
        <v>9.7488</v>
      </c>
      <c r="J251" s="97">
        <v>41983</v>
      </c>
      <c r="K251" s="98">
        <v>8.5538</v>
      </c>
      <c r="M251" s="97">
        <v>41619</v>
      </c>
      <c r="N251" s="98">
        <v>6.2738</v>
      </c>
      <c r="P251" s="97">
        <v>41254</v>
      </c>
      <c r="Q251" s="98">
        <v>4.8655</v>
      </c>
      <c r="S251" s="97">
        <v>40882</v>
      </c>
      <c r="T251" s="98">
        <v>4.286</v>
      </c>
      <c r="V251" s="97">
        <v>40518</v>
      </c>
      <c r="W251" s="98">
        <v>3.9772</v>
      </c>
      <c r="Y251" s="97">
        <v>40154</v>
      </c>
      <c r="Z251" s="98">
        <v>3.8065</v>
      </c>
      <c r="AB251" s="97">
        <v>39784</v>
      </c>
      <c r="AC251" s="98">
        <v>3.392</v>
      </c>
      <c r="AE251" s="80">
        <v>39419</v>
      </c>
      <c r="AF251" s="81">
        <v>3.1407</v>
      </c>
      <c r="AH251" s="86">
        <v>39051</v>
      </c>
      <c r="AI251" s="87">
        <v>3.0693</v>
      </c>
      <c r="AK251" s="82">
        <v>38684</v>
      </c>
      <c r="AL251" s="89">
        <v>2.9923</v>
      </c>
      <c r="AN251" s="86">
        <v>38321</v>
      </c>
      <c r="AO251" s="87">
        <v>2.951</v>
      </c>
      <c r="AQ251" s="88">
        <v>37957</v>
      </c>
      <c r="AR251" s="83">
        <v>2.972</v>
      </c>
    </row>
    <row r="252" spans="4:44" ht="15">
      <c r="D252" s="97">
        <v>42710</v>
      </c>
      <c r="E252" s="98">
        <v>15.8683</v>
      </c>
      <c r="G252" s="97">
        <v>42349</v>
      </c>
      <c r="H252" s="98">
        <v>9.7728</v>
      </c>
      <c r="J252" s="97">
        <v>41984</v>
      </c>
      <c r="K252" s="98">
        <v>8.5535</v>
      </c>
      <c r="M252" s="97">
        <v>41620</v>
      </c>
      <c r="N252" s="98">
        <v>6.2808</v>
      </c>
      <c r="P252" s="97">
        <v>41255</v>
      </c>
      <c r="Q252" s="98">
        <v>4.8718</v>
      </c>
      <c r="S252" s="97">
        <v>40883</v>
      </c>
      <c r="T252" s="98">
        <v>4.2812</v>
      </c>
      <c r="V252" s="97">
        <v>40519</v>
      </c>
      <c r="W252" s="98">
        <v>3.9782</v>
      </c>
      <c r="Y252" s="97">
        <v>40156</v>
      </c>
      <c r="Z252" s="98">
        <v>3.8008</v>
      </c>
      <c r="AB252" s="97">
        <v>39785</v>
      </c>
      <c r="AC252" s="98">
        <v>3.4042</v>
      </c>
      <c r="AE252" s="82">
        <v>39420</v>
      </c>
      <c r="AF252" s="83">
        <v>3.1372</v>
      </c>
      <c r="AH252" s="80">
        <v>39052</v>
      </c>
      <c r="AI252" s="81">
        <v>3.066</v>
      </c>
      <c r="AK252" s="82">
        <v>38685</v>
      </c>
      <c r="AL252" s="89">
        <v>2.9928</v>
      </c>
      <c r="AN252" s="80">
        <v>38322</v>
      </c>
      <c r="AO252" s="81">
        <v>2.9418</v>
      </c>
      <c r="AQ252" s="88">
        <v>37958</v>
      </c>
      <c r="AR252" s="83">
        <v>2.98</v>
      </c>
    </row>
    <row r="253" spans="4:44" ht="15.75" thickBot="1">
      <c r="D253" s="97">
        <v>42711</v>
      </c>
      <c r="E253" s="98">
        <v>15.958</v>
      </c>
      <c r="G253" s="97">
        <v>42352</v>
      </c>
      <c r="H253" s="98">
        <v>9.7875</v>
      </c>
      <c r="J253" s="97">
        <v>41985</v>
      </c>
      <c r="K253" s="98">
        <v>8.5527</v>
      </c>
      <c r="M253" s="97">
        <v>41621</v>
      </c>
      <c r="N253" s="98">
        <v>6.2908</v>
      </c>
      <c r="P253" s="97">
        <v>41256</v>
      </c>
      <c r="Q253" s="98">
        <v>4.8735</v>
      </c>
      <c r="S253" s="97">
        <v>40884</v>
      </c>
      <c r="T253" s="98">
        <v>4.278</v>
      </c>
      <c r="V253" s="97">
        <v>40521</v>
      </c>
      <c r="W253" s="98">
        <v>3.9775</v>
      </c>
      <c r="Y253" s="97">
        <v>40157</v>
      </c>
      <c r="Z253" s="98">
        <v>3.8015</v>
      </c>
      <c r="AB253" s="97">
        <v>39786</v>
      </c>
      <c r="AC253" s="98">
        <v>3.4277</v>
      </c>
      <c r="AE253" s="82">
        <v>39421</v>
      </c>
      <c r="AF253" s="83">
        <v>3.1318</v>
      </c>
      <c r="AH253" s="88">
        <v>39055</v>
      </c>
      <c r="AI253" s="83">
        <v>3.063</v>
      </c>
      <c r="AK253" s="86">
        <v>38686</v>
      </c>
      <c r="AL253" s="92">
        <v>2.9735</v>
      </c>
      <c r="AN253" s="82">
        <v>38323</v>
      </c>
      <c r="AO253" s="83">
        <v>2.9537</v>
      </c>
      <c r="AQ253" s="88">
        <v>37959</v>
      </c>
      <c r="AR253" s="83">
        <v>2.9707</v>
      </c>
    </row>
    <row r="254" spans="4:44" ht="15">
      <c r="D254" s="97">
        <v>42716</v>
      </c>
      <c r="E254" s="98">
        <v>16.0392</v>
      </c>
      <c r="G254" s="97">
        <v>42353</v>
      </c>
      <c r="H254" s="98">
        <v>9.806</v>
      </c>
      <c r="J254" s="97">
        <v>41988</v>
      </c>
      <c r="K254" s="98">
        <v>8.5533</v>
      </c>
      <c r="M254" s="97">
        <v>41624</v>
      </c>
      <c r="N254" s="98">
        <v>6.305</v>
      </c>
      <c r="P254" s="97">
        <v>41257</v>
      </c>
      <c r="Q254" s="98">
        <v>4.877</v>
      </c>
      <c r="S254" s="97">
        <v>40889</v>
      </c>
      <c r="T254" s="98">
        <v>4.2792</v>
      </c>
      <c r="V254" s="97">
        <v>40522</v>
      </c>
      <c r="W254" s="98">
        <v>3.9762</v>
      </c>
      <c r="Y254" s="97">
        <v>40158</v>
      </c>
      <c r="Z254" s="98">
        <v>3.8002</v>
      </c>
      <c r="AB254" s="97">
        <v>39787</v>
      </c>
      <c r="AC254" s="98">
        <v>3.4488</v>
      </c>
      <c r="AE254" s="82">
        <v>39422</v>
      </c>
      <c r="AF254" s="83">
        <v>3.1335</v>
      </c>
      <c r="AH254" s="88">
        <v>39056</v>
      </c>
      <c r="AI254" s="83">
        <v>3.0563</v>
      </c>
      <c r="AK254" s="80">
        <v>38687</v>
      </c>
      <c r="AL254" s="81">
        <v>2.97</v>
      </c>
      <c r="AN254" s="82">
        <v>38324</v>
      </c>
      <c r="AO254" s="83">
        <v>2.9715</v>
      </c>
      <c r="AQ254" s="88">
        <v>37960</v>
      </c>
      <c r="AR254" s="83">
        <v>2.9693</v>
      </c>
    </row>
    <row r="255" spans="4:44" ht="15">
      <c r="D255" s="97">
        <v>42717</v>
      </c>
      <c r="E255" s="98">
        <v>16.0183</v>
      </c>
      <c r="G255" s="97">
        <v>42354</v>
      </c>
      <c r="H255" s="98">
        <v>9.8268</v>
      </c>
      <c r="J255" s="97">
        <v>41989</v>
      </c>
      <c r="K255" s="98">
        <v>8.5517</v>
      </c>
      <c r="M255" s="97">
        <v>41625</v>
      </c>
      <c r="N255" s="98">
        <v>6.3282</v>
      </c>
      <c r="P255" s="97">
        <v>41260</v>
      </c>
      <c r="Q255" s="98">
        <v>4.8832</v>
      </c>
      <c r="S255" s="97">
        <v>40890</v>
      </c>
      <c r="T255" s="98">
        <v>4.2795</v>
      </c>
      <c r="V255" s="97">
        <v>40525</v>
      </c>
      <c r="W255" s="98">
        <v>3.974</v>
      </c>
      <c r="Y255" s="97">
        <v>40161</v>
      </c>
      <c r="Z255" s="98">
        <v>3.8068</v>
      </c>
      <c r="AB255" s="97">
        <v>39791</v>
      </c>
      <c r="AC255" s="98">
        <v>3.4417</v>
      </c>
      <c r="AE255" s="82">
        <v>39423</v>
      </c>
      <c r="AF255" s="83">
        <v>3.1343</v>
      </c>
      <c r="AH255" s="88">
        <v>39057</v>
      </c>
      <c r="AI255" s="83">
        <v>3.0562</v>
      </c>
      <c r="AK255" s="82">
        <v>38688</v>
      </c>
      <c r="AL255" s="89">
        <v>2.9765</v>
      </c>
      <c r="AN255" s="82">
        <v>38327</v>
      </c>
      <c r="AO255" s="83">
        <v>2.983</v>
      </c>
      <c r="AQ255" s="88">
        <v>37964</v>
      </c>
      <c r="AR255" s="83">
        <v>2.9547</v>
      </c>
    </row>
    <row r="256" spans="4:44" ht="15">
      <c r="D256" s="97">
        <v>42718</v>
      </c>
      <c r="E256" s="98">
        <v>15.9133</v>
      </c>
      <c r="G256" s="97">
        <v>42355</v>
      </c>
      <c r="H256" s="98">
        <v>13.7633</v>
      </c>
      <c r="J256" s="97">
        <v>41990</v>
      </c>
      <c r="K256" s="98">
        <v>8.5517</v>
      </c>
      <c r="M256" s="97">
        <v>41626</v>
      </c>
      <c r="N256" s="98">
        <v>6.356</v>
      </c>
      <c r="P256" s="97">
        <v>41261</v>
      </c>
      <c r="Q256" s="98">
        <v>4.886</v>
      </c>
      <c r="S256" s="97">
        <v>40891</v>
      </c>
      <c r="T256" s="98">
        <v>4.2802</v>
      </c>
      <c r="V256" s="97">
        <v>40526</v>
      </c>
      <c r="W256" s="98">
        <v>3.9732</v>
      </c>
      <c r="Y256" s="97">
        <v>40162</v>
      </c>
      <c r="Z256" s="98">
        <v>3.8153</v>
      </c>
      <c r="AB256" s="97">
        <v>39792</v>
      </c>
      <c r="AC256" s="98">
        <v>3.4202</v>
      </c>
      <c r="AE256" s="82">
        <v>39426</v>
      </c>
      <c r="AF256" s="83">
        <v>3.1398</v>
      </c>
      <c r="AH256" s="88">
        <v>39058</v>
      </c>
      <c r="AI256" s="83">
        <v>3.0593</v>
      </c>
      <c r="AK256" s="82">
        <v>38691</v>
      </c>
      <c r="AL256" s="89">
        <v>2.9885</v>
      </c>
      <c r="AN256" s="82">
        <v>38328</v>
      </c>
      <c r="AO256" s="83">
        <v>2.9913</v>
      </c>
      <c r="AQ256" s="88">
        <v>37965</v>
      </c>
      <c r="AR256" s="83">
        <v>2.9377</v>
      </c>
    </row>
    <row r="257" spans="4:44" ht="15">
      <c r="D257" s="97">
        <v>42719</v>
      </c>
      <c r="E257" s="98">
        <v>15.9992</v>
      </c>
      <c r="G257" s="97">
        <v>42356</v>
      </c>
      <c r="H257" s="98">
        <v>13.4217</v>
      </c>
      <c r="J257" s="97">
        <v>41991</v>
      </c>
      <c r="K257" s="98">
        <v>8.5518</v>
      </c>
      <c r="M257" s="97">
        <v>41627</v>
      </c>
      <c r="N257" s="98">
        <v>6.3977</v>
      </c>
      <c r="P257" s="97">
        <v>41262</v>
      </c>
      <c r="Q257" s="98">
        <v>4.8948</v>
      </c>
      <c r="S257" s="97">
        <v>40892</v>
      </c>
      <c r="T257" s="98">
        <v>4.2823</v>
      </c>
      <c r="V257" s="97">
        <v>40527</v>
      </c>
      <c r="W257" s="98">
        <v>3.9738</v>
      </c>
      <c r="Y257" s="97">
        <v>40163</v>
      </c>
      <c r="Z257" s="98">
        <v>3.8108</v>
      </c>
      <c r="AB257" s="97">
        <v>39793</v>
      </c>
      <c r="AC257" s="98">
        <v>3.4132</v>
      </c>
      <c r="AE257" s="82">
        <v>39427</v>
      </c>
      <c r="AF257" s="83">
        <v>3.1393</v>
      </c>
      <c r="AH257" s="88">
        <v>39062</v>
      </c>
      <c r="AI257" s="83">
        <v>3.0607</v>
      </c>
      <c r="AK257" s="82">
        <v>38692</v>
      </c>
      <c r="AL257" s="89">
        <v>2.9983</v>
      </c>
      <c r="AN257" s="82">
        <v>38330</v>
      </c>
      <c r="AO257" s="83">
        <v>2.9797</v>
      </c>
      <c r="AQ257" s="88">
        <v>37966</v>
      </c>
      <c r="AR257" s="83">
        <v>2.9473</v>
      </c>
    </row>
    <row r="258" spans="4:44" ht="15">
      <c r="D258" s="97">
        <v>42720</v>
      </c>
      <c r="E258" s="98">
        <v>15.9523</v>
      </c>
      <c r="G258" s="97">
        <v>42359</v>
      </c>
      <c r="H258" s="98">
        <v>12.8083</v>
      </c>
      <c r="J258" s="97">
        <v>41992</v>
      </c>
      <c r="K258" s="98">
        <v>8.5518</v>
      </c>
      <c r="M258" s="97">
        <v>41628</v>
      </c>
      <c r="N258" s="98">
        <v>6.4205</v>
      </c>
      <c r="P258" s="97">
        <v>41263</v>
      </c>
      <c r="Q258" s="98">
        <v>4.8987</v>
      </c>
      <c r="S258" s="97">
        <v>40893</v>
      </c>
      <c r="T258" s="98">
        <v>4.2875</v>
      </c>
      <c r="V258" s="97">
        <v>40528</v>
      </c>
      <c r="W258" s="98">
        <v>3.9755</v>
      </c>
      <c r="Y258" s="97" t="s">
        <v>1202</v>
      </c>
      <c r="Z258" s="98">
        <v>3.813</v>
      </c>
      <c r="AB258" s="97">
        <v>39794</v>
      </c>
      <c r="AC258" s="98">
        <v>3.4165</v>
      </c>
      <c r="AE258" s="82">
        <v>39428</v>
      </c>
      <c r="AF258" s="83">
        <v>3.1388</v>
      </c>
      <c r="AH258" s="88">
        <v>39063</v>
      </c>
      <c r="AI258" s="83">
        <v>3.0562</v>
      </c>
      <c r="AK258" s="82">
        <v>38693</v>
      </c>
      <c r="AL258" s="89">
        <v>2.9878</v>
      </c>
      <c r="AN258" s="82">
        <v>38331</v>
      </c>
      <c r="AO258" s="83">
        <v>2.9758</v>
      </c>
      <c r="AQ258" s="88">
        <v>37967</v>
      </c>
      <c r="AR258" s="83">
        <v>2.9563</v>
      </c>
    </row>
    <row r="259" spans="4:44" ht="15">
      <c r="D259" s="97">
        <v>42723</v>
      </c>
      <c r="E259" s="98">
        <v>15.8567</v>
      </c>
      <c r="G259" s="97">
        <v>42360</v>
      </c>
      <c r="H259" s="98">
        <v>12.9375</v>
      </c>
      <c r="J259" s="97">
        <v>41995</v>
      </c>
      <c r="K259" s="98">
        <v>8.5523</v>
      </c>
      <c r="M259" s="97">
        <v>41631</v>
      </c>
      <c r="N259" s="98">
        <v>6.4408</v>
      </c>
      <c r="P259" s="97">
        <v>41264</v>
      </c>
      <c r="Q259" s="98">
        <v>4.9032</v>
      </c>
      <c r="S259" s="97">
        <v>40896</v>
      </c>
      <c r="T259" s="98">
        <v>4.2921</v>
      </c>
      <c r="V259" s="97">
        <v>40529</v>
      </c>
      <c r="W259" s="98">
        <v>3.9755</v>
      </c>
      <c r="Y259" s="97">
        <v>40165</v>
      </c>
      <c r="Z259" s="98">
        <v>3.8205</v>
      </c>
      <c r="AB259" s="97">
        <v>39797</v>
      </c>
      <c r="AC259" s="98">
        <v>3.4307</v>
      </c>
      <c r="AE259" s="82">
        <v>39429</v>
      </c>
      <c r="AF259" s="83">
        <v>3.1408</v>
      </c>
      <c r="AH259" s="88">
        <v>39064</v>
      </c>
      <c r="AI259" s="83">
        <v>3.0557</v>
      </c>
      <c r="AK259" s="82">
        <v>38695</v>
      </c>
      <c r="AL259" s="89">
        <v>3.001</v>
      </c>
      <c r="AN259" s="82">
        <v>38334</v>
      </c>
      <c r="AO259" s="83">
        <v>2.9762</v>
      </c>
      <c r="AQ259" s="88">
        <v>37970</v>
      </c>
      <c r="AR259" s="83">
        <v>2.961</v>
      </c>
    </row>
    <row r="260" spans="4:44" ht="15">
      <c r="D260" s="97">
        <v>42724</v>
      </c>
      <c r="E260" s="98">
        <v>15.8273</v>
      </c>
      <c r="G260" s="97">
        <v>42361</v>
      </c>
      <c r="H260" s="98">
        <v>13.0442</v>
      </c>
      <c r="J260" s="97">
        <v>41996</v>
      </c>
      <c r="K260" s="98">
        <v>8.5518</v>
      </c>
      <c r="M260" s="97">
        <v>41634</v>
      </c>
      <c r="N260" s="98">
        <v>6.4712</v>
      </c>
      <c r="P260" s="97">
        <v>41269</v>
      </c>
      <c r="Q260" s="98">
        <v>4.91</v>
      </c>
      <c r="S260" s="97">
        <v>40897</v>
      </c>
      <c r="T260" s="98">
        <v>4.2925</v>
      </c>
      <c r="V260" s="97">
        <v>40532</v>
      </c>
      <c r="W260" s="98">
        <v>3.9748</v>
      </c>
      <c r="Y260" s="97">
        <v>40168</v>
      </c>
      <c r="Z260" s="98">
        <v>3.8127</v>
      </c>
      <c r="AB260" s="97">
        <v>39798</v>
      </c>
      <c r="AC260" s="98">
        <v>3.4183</v>
      </c>
      <c r="AE260" s="82">
        <v>39430</v>
      </c>
      <c r="AF260" s="83">
        <v>3.1445</v>
      </c>
      <c r="AH260" s="88">
        <v>39065</v>
      </c>
      <c r="AI260" s="83">
        <v>3.0578</v>
      </c>
      <c r="AK260" s="82">
        <v>38698</v>
      </c>
      <c r="AL260" s="89">
        <v>3.0093</v>
      </c>
      <c r="AN260" s="82">
        <v>38335</v>
      </c>
      <c r="AO260" s="83">
        <v>2.9725</v>
      </c>
      <c r="AQ260" s="88">
        <v>37971</v>
      </c>
      <c r="AR260" s="83">
        <v>2.9713</v>
      </c>
    </row>
    <row r="261" spans="4:44" ht="15">
      <c r="D261" s="97">
        <v>42725</v>
      </c>
      <c r="E261" s="98">
        <v>15.8648</v>
      </c>
      <c r="G261" s="97">
        <v>42362</v>
      </c>
      <c r="H261" s="98">
        <v>13.05</v>
      </c>
      <c r="J261" s="97">
        <v>41997</v>
      </c>
      <c r="K261" s="98">
        <v>8.554</v>
      </c>
      <c r="M261" s="97">
        <v>41635</v>
      </c>
      <c r="N261" s="98">
        <v>6.4892</v>
      </c>
      <c r="P261" s="97">
        <v>41270</v>
      </c>
      <c r="Q261" s="98">
        <v>4.9125</v>
      </c>
      <c r="S261" s="97">
        <v>40898</v>
      </c>
      <c r="T261" s="98">
        <v>4.2928</v>
      </c>
      <c r="V261" s="97">
        <v>40533</v>
      </c>
      <c r="W261" s="98">
        <v>3.9745</v>
      </c>
      <c r="Y261" s="97">
        <v>40169</v>
      </c>
      <c r="Z261" s="98">
        <v>3.8063</v>
      </c>
      <c r="AB261" s="97">
        <v>39799</v>
      </c>
      <c r="AC261" s="98">
        <v>3.3998</v>
      </c>
      <c r="AE261" s="82">
        <v>39433</v>
      </c>
      <c r="AF261" s="83">
        <v>3.1447</v>
      </c>
      <c r="AH261" s="88">
        <v>39066</v>
      </c>
      <c r="AI261" s="83">
        <v>3.0573</v>
      </c>
      <c r="AK261" s="82">
        <v>38699</v>
      </c>
      <c r="AL261" s="89">
        <v>3.0082</v>
      </c>
      <c r="AN261" s="82">
        <v>38336</v>
      </c>
      <c r="AO261" s="83">
        <v>2.9795</v>
      </c>
      <c r="AQ261" s="88">
        <v>37972</v>
      </c>
      <c r="AR261" s="83">
        <v>2.9717</v>
      </c>
    </row>
    <row r="262" spans="4:44" ht="15.75" thickBot="1">
      <c r="D262" s="97">
        <v>42726</v>
      </c>
      <c r="E262" s="98">
        <v>15.7733</v>
      </c>
      <c r="G262" s="97">
        <v>42366</v>
      </c>
      <c r="H262" s="98">
        <v>13.0558</v>
      </c>
      <c r="J262" s="97">
        <v>42002</v>
      </c>
      <c r="K262" s="98">
        <v>8.554</v>
      </c>
      <c r="M262" s="100">
        <v>41638</v>
      </c>
      <c r="N262" s="101">
        <v>6.518</v>
      </c>
      <c r="P262" s="97">
        <v>41271</v>
      </c>
      <c r="Q262" s="98">
        <v>4.913</v>
      </c>
      <c r="S262" s="97">
        <v>40899</v>
      </c>
      <c r="T262" s="98">
        <v>4.2922</v>
      </c>
      <c r="V262" s="97">
        <v>40534</v>
      </c>
      <c r="W262" s="98">
        <v>3.9738</v>
      </c>
      <c r="Y262" s="97">
        <v>40170</v>
      </c>
      <c r="Z262" s="98">
        <v>3.7957</v>
      </c>
      <c r="AB262" s="97">
        <v>39800</v>
      </c>
      <c r="AC262" s="98">
        <v>3.409</v>
      </c>
      <c r="AE262" s="82">
        <v>39434</v>
      </c>
      <c r="AF262" s="83">
        <v>3.1385</v>
      </c>
      <c r="AH262" s="88">
        <v>39069</v>
      </c>
      <c r="AI262" s="83">
        <v>3.0568</v>
      </c>
      <c r="AK262" s="82">
        <v>38700</v>
      </c>
      <c r="AL262" s="89">
        <v>2.999</v>
      </c>
      <c r="AN262" s="82">
        <v>38337</v>
      </c>
      <c r="AO262" s="83">
        <v>2.9863</v>
      </c>
      <c r="AQ262" s="88">
        <v>37973</v>
      </c>
      <c r="AR262" s="83">
        <v>2.9658</v>
      </c>
    </row>
    <row r="263" spans="4:44" ht="15.75" thickBot="1">
      <c r="D263" s="97">
        <v>42727</v>
      </c>
      <c r="E263" s="98">
        <v>15.5993</v>
      </c>
      <c r="G263" s="97">
        <v>42367</v>
      </c>
      <c r="H263" s="98">
        <v>12.9658</v>
      </c>
      <c r="J263" s="97">
        <v>42003</v>
      </c>
      <c r="K263" s="98">
        <v>8.552</v>
      </c>
      <c r="P263" s="100">
        <v>41274</v>
      </c>
      <c r="Q263" s="101">
        <v>4.9173</v>
      </c>
      <c r="S263" s="97">
        <v>40900</v>
      </c>
      <c r="T263" s="98">
        <v>4.2927</v>
      </c>
      <c r="V263" s="97">
        <v>40535</v>
      </c>
      <c r="W263" s="98">
        <v>3.9753</v>
      </c>
      <c r="Y263" s="97">
        <v>40171</v>
      </c>
      <c r="Z263" s="98">
        <v>3.7937</v>
      </c>
      <c r="AB263" s="97">
        <v>39801</v>
      </c>
      <c r="AC263" s="98">
        <v>3.4062</v>
      </c>
      <c r="AE263" s="82">
        <v>39435</v>
      </c>
      <c r="AF263" s="83">
        <v>3.1353</v>
      </c>
      <c r="AH263" s="88">
        <v>39070</v>
      </c>
      <c r="AI263" s="83">
        <v>3.0578</v>
      </c>
      <c r="AK263" s="82">
        <v>38701</v>
      </c>
      <c r="AL263" s="89">
        <v>3.0065</v>
      </c>
      <c r="AN263" s="82">
        <v>38338</v>
      </c>
      <c r="AO263" s="83">
        <v>2.9868</v>
      </c>
      <c r="AQ263" s="88">
        <v>37974</v>
      </c>
      <c r="AR263" s="83">
        <v>2.971</v>
      </c>
    </row>
    <row r="264" spans="4:44" ht="15">
      <c r="D264" s="97">
        <v>42730</v>
      </c>
      <c r="E264" s="98">
        <v>15.5525</v>
      </c>
      <c r="G264" s="97">
        <v>42368</v>
      </c>
      <c r="H264" s="98">
        <v>12.9757</v>
      </c>
      <c r="S264" s="97">
        <v>40904</v>
      </c>
      <c r="T264" s="98">
        <v>4.2955</v>
      </c>
      <c r="V264" s="97">
        <v>40539</v>
      </c>
      <c r="W264" s="98">
        <v>3.9845</v>
      </c>
      <c r="Y264" s="97">
        <v>40175</v>
      </c>
      <c r="Z264" s="98">
        <v>3.792</v>
      </c>
      <c r="AB264" s="97">
        <v>39804</v>
      </c>
      <c r="AC264" s="98">
        <v>3.4182</v>
      </c>
      <c r="AE264" s="82">
        <v>39436</v>
      </c>
      <c r="AF264" s="83">
        <v>3.1345</v>
      </c>
      <c r="AH264" s="88">
        <v>39071</v>
      </c>
      <c r="AI264" s="83">
        <v>3.053</v>
      </c>
      <c r="AK264" s="82">
        <v>38702</v>
      </c>
      <c r="AL264" s="89">
        <v>3.0523</v>
      </c>
      <c r="AN264" s="82">
        <v>38341</v>
      </c>
      <c r="AO264" s="83">
        <v>2.9707</v>
      </c>
      <c r="AQ264" s="88">
        <v>37977</v>
      </c>
      <c r="AR264" s="83">
        <v>2.966</v>
      </c>
    </row>
    <row r="265" spans="4:44" ht="15.75" thickBot="1">
      <c r="D265" s="97">
        <v>42731</v>
      </c>
      <c r="E265" s="98">
        <v>15.5225</v>
      </c>
      <c r="G265" s="100">
        <v>42369</v>
      </c>
      <c r="H265" s="101">
        <v>13.005</v>
      </c>
      <c r="S265" s="97">
        <v>40905</v>
      </c>
      <c r="T265" s="98">
        <v>4.3012</v>
      </c>
      <c r="V265" s="97">
        <v>40540</v>
      </c>
      <c r="W265" s="98">
        <v>3.9857</v>
      </c>
      <c r="Y265" s="97">
        <v>40176</v>
      </c>
      <c r="Z265" s="98">
        <v>3.8157</v>
      </c>
      <c r="AB265" s="97">
        <v>39805</v>
      </c>
      <c r="AC265" s="98">
        <v>3.4292</v>
      </c>
      <c r="AE265" s="82">
        <v>39437</v>
      </c>
      <c r="AF265" s="83">
        <v>3.1373</v>
      </c>
      <c r="AH265" s="88">
        <v>39072</v>
      </c>
      <c r="AI265" s="83">
        <v>3.0492</v>
      </c>
      <c r="AK265" s="82">
        <v>38705</v>
      </c>
      <c r="AL265" s="89">
        <v>3.0427</v>
      </c>
      <c r="AN265" s="82">
        <v>38342</v>
      </c>
      <c r="AO265" s="83">
        <v>2.9537</v>
      </c>
      <c r="AQ265" s="88">
        <v>37978</v>
      </c>
      <c r="AR265" s="83">
        <v>2.9567</v>
      </c>
    </row>
    <row r="266" spans="4:44" ht="15">
      <c r="D266" s="97">
        <v>42732</v>
      </c>
      <c r="E266" s="98">
        <v>15.5725</v>
      </c>
      <c r="S266" s="97">
        <v>40906</v>
      </c>
      <c r="T266" s="98">
        <v>4.3035</v>
      </c>
      <c r="V266" s="97">
        <v>40541</v>
      </c>
      <c r="W266" s="98">
        <v>3.9818</v>
      </c>
      <c r="Y266" s="97">
        <v>40177</v>
      </c>
      <c r="Z266" s="98">
        <v>3.8182</v>
      </c>
      <c r="AB266" s="97">
        <v>39806</v>
      </c>
      <c r="AC266" s="98">
        <v>3.4363</v>
      </c>
      <c r="AE266" s="82">
        <v>39442</v>
      </c>
      <c r="AF266" s="83">
        <v>3.1442</v>
      </c>
      <c r="AH266" s="88">
        <v>39073</v>
      </c>
      <c r="AI266" s="83">
        <v>3.0517</v>
      </c>
      <c r="AK266" s="82">
        <v>38706</v>
      </c>
      <c r="AL266" s="89">
        <v>3.028</v>
      </c>
      <c r="AN266" s="82">
        <v>38343</v>
      </c>
      <c r="AO266" s="83">
        <v>2.9617</v>
      </c>
      <c r="AQ266" s="88">
        <v>37979</v>
      </c>
      <c r="AR266" s="83">
        <v>2.9605</v>
      </c>
    </row>
    <row r="267" spans="4:44" ht="15.75" thickBot="1">
      <c r="D267" s="97">
        <v>42733</v>
      </c>
      <c r="E267" s="98">
        <v>15.7333</v>
      </c>
      <c r="S267" s="100">
        <v>40907</v>
      </c>
      <c r="T267" s="101">
        <v>4.3032</v>
      </c>
      <c r="V267" s="100">
        <v>40542</v>
      </c>
      <c r="W267" s="101">
        <v>3.9758</v>
      </c>
      <c r="Y267" s="100">
        <v>40178</v>
      </c>
      <c r="Z267" s="101">
        <v>3.7967</v>
      </c>
      <c r="AB267" s="97">
        <v>39808</v>
      </c>
      <c r="AC267" s="98">
        <v>3.442</v>
      </c>
      <c r="AE267" s="82">
        <v>39443</v>
      </c>
      <c r="AF267" s="83">
        <v>3.1475</v>
      </c>
      <c r="AH267" s="88">
        <v>39077</v>
      </c>
      <c r="AI267" s="83">
        <v>3.0662</v>
      </c>
      <c r="AK267" s="82">
        <v>38707</v>
      </c>
      <c r="AL267" s="89">
        <v>3.0338</v>
      </c>
      <c r="AN267" s="82">
        <v>38344</v>
      </c>
      <c r="AO267" s="83">
        <v>2.9607</v>
      </c>
      <c r="AQ267" s="88">
        <v>37981</v>
      </c>
      <c r="AR267" s="83">
        <v>2.9535</v>
      </c>
    </row>
    <row r="268" spans="4:44" ht="15.75" thickBot="1">
      <c r="D268" s="97">
        <v>42734</v>
      </c>
      <c r="E268" s="98">
        <v>15.8502</v>
      </c>
      <c r="AB268" s="97">
        <v>39811</v>
      </c>
      <c r="AC268" s="98">
        <v>3.4415</v>
      </c>
      <c r="AE268" s="86">
        <v>39444</v>
      </c>
      <c r="AF268" s="93">
        <v>3.151</v>
      </c>
      <c r="AH268" s="88">
        <v>39078</v>
      </c>
      <c r="AI268" s="83">
        <v>3.0792</v>
      </c>
      <c r="AK268" s="82">
        <v>38708</v>
      </c>
      <c r="AL268" s="89">
        <v>3.031</v>
      </c>
      <c r="AN268" s="82">
        <v>38345</v>
      </c>
      <c r="AO268" s="83">
        <v>2.955</v>
      </c>
      <c r="AQ268" s="88">
        <v>37984</v>
      </c>
      <c r="AR268" s="83">
        <v>2.9503</v>
      </c>
    </row>
    <row r="269" spans="28:44" ht="15">
      <c r="AB269" s="97">
        <v>39812</v>
      </c>
      <c r="AC269" s="98">
        <v>3.4498</v>
      </c>
      <c r="AH269" s="88">
        <v>39079</v>
      </c>
      <c r="AI269" s="83">
        <v>3.0732</v>
      </c>
      <c r="AK269" s="82">
        <v>38709</v>
      </c>
      <c r="AL269" s="89">
        <v>3.02</v>
      </c>
      <c r="AN269" s="82">
        <v>38348</v>
      </c>
      <c r="AO269" s="83">
        <v>2.9583</v>
      </c>
      <c r="AQ269" s="88">
        <v>37985</v>
      </c>
      <c r="AR269" s="83">
        <v>2.9345</v>
      </c>
    </row>
    <row r="270" spans="28:44" ht="15.75" thickBot="1">
      <c r="AB270" s="100">
        <v>39813</v>
      </c>
      <c r="AC270" s="101">
        <v>3.4537</v>
      </c>
      <c r="AH270" s="94">
        <v>39080</v>
      </c>
      <c r="AI270" s="93">
        <v>3.0695</v>
      </c>
      <c r="AK270" s="82">
        <v>38712</v>
      </c>
      <c r="AL270" s="89">
        <v>3.0223</v>
      </c>
      <c r="AN270" s="82">
        <v>38349</v>
      </c>
      <c r="AO270" s="83">
        <v>2.9682</v>
      </c>
      <c r="AQ270" s="86">
        <v>37986</v>
      </c>
      <c r="AR270" s="87">
        <v>2.933</v>
      </c>
    </row>
    <row r="271" spans="37:41" ht="15">
      <c r="AK271" s="82">
        <v>38713</v>
      </c>
      <c r="AL271" s="89">
        <v>3.0243</v>
      </c>
      <c r="AN271" s="82">
        <v>38350</v>
      </c>
      <c r="AO271" s="83">
        <v>2.983</v>
      </c>
    </row>
    <row r="272" spans="37:41" ht="15">
      <c r="AK272" s="82">
        <v>38714</v>
      </c>
      <c r="AL272" s="89">
        <v>3.041</v>
      </c>
      <c r="AN272" s="82">
        <v>38351</v>
      </c>
      <c r="AO272" s="83">
        <v>2.977</v>
      </c>
    </row>
    <row r="273" spans="37:41" ht="15.75" thickBot="1">
      <c r="AK273" s="82">
        <v>38715</v>
      </c>
      <c r="AL273" s="89">
        <v>3.0315</v>
      </c>
      <c r="AN273" s="86">
        <v>38352</v>
      </c>
      <c r="AO273" s="87">
        <v>2.9738</v>
      </c>
    </row>
    <row r="274" spans="37:38" ht="15.75" thickBot="1">
      <c r="AK274" s="86">
        <v>38716</v>
      </c>
      <c r="AL274" s="92">
        <v>3.0315</v>
      </c>
    </row>
    <row r="308" spans="1:2" ht="15">
      <c r="A308" s="181" t="s">
        <v>1361</v>
      </c>
      <c r="B308" s="181" t="s">
        <v>1362</v>
      </c>
    </row>
    <row r="309" spans="1:4" ht="15">
      <c r="A309" s="182">
        <v>42398</v>
      </c>
      <c r="B309" s="183">
        <v>13.904</v>
      </c>
      <c r="C309" s="182">
        <v>42429</v>
      </c>
      <c r="D309" s="183">
        <v>15.5842</v>
      </c>
    </row>
    <row r="310" spans="1:4" ht="15">
      <c r="A310" s="182">
        <v>42397</v>
      </c>
      <c r="B310" s="183">
        <v>13.8892</v>
      </c>
      <c r="C310" s="182">
        <v>42426</v>
      </c>
      <c r="D310" s="183">
        <v>15.435</v>
      </c>
    </row>
    <row r="311" spans="1:4" ht="15">
      <c r="A311" s="182">
        <v>42396</v>
      </c>
      <c r="B311" s="183">
        <v>13.8912</v>
      </c>
      <c r="C311" s="182">
        <v>42425</v>
      </c>
      <c r="D311" s="183">
        <v>15.3708</v>
      </c>
    </row>
    <row r="312" spans="1:4" ht="15">
      <c r="A312" s="182">
        <v>42395</v>
      </c>
      <c r="B312" s="183">
        <v>13.8378</v>
      </c>
      <c r="C312" s="182">
        <v>42424</v>
      </c>
      <c r="D312" s="183">
        <v>15.3483</v>
      </c>
    </row>
    <row r="313" spans="1:4" ht="15">
      <c r="A313" s="182">
        <v>42394</v>
      </c>
      <c r="B313" s="183">
        <v>13.7832</v>
      </c>
      <c r="C313" s="182">
        <v>42423</v>
      </c>
      <c r="D313" s="183">
        <v>15.42</v>
      </c>
    </row>
    <row r="314" spans="1:4" ht="15">
      <c r="A314" s="182">
        <v>42391</v>
      </c>
      <c r="B314" s="183">
        <v>13.715</v>
      </c>
      <c r="C314" s="182">
        <v>42422</v>
      </c>
      <c r="D314" s="183">
        <v>15.09</v>
      </c>
    </row>
    <row r="315" spans="1:4" ht="15">
      <c r="A315" s="182">
        <v>42390</v>
      </c>
      <c r="B315" s="183">
        <v>13.5533</v>
      </c>
      <c r="C315" s="182">
        <v>42419</v>
      </c>
      <c r="D315" s="183">
        <v>15.0283</v>
      </c>
    </row>
    <row r="316" spans="1:4" ht="15">
      <c r="A316" s="182">
        <v>42389</v>
      </c>
      <c r="B316" s="183">
        <v>13.4467</v>
      </c>
      <c r="C316" s="182">
        <v>42418</v>
      </c>
      <c r="D316" s="183">
        <v>15.0333</v>
      </c>
    </row>
    <row r="317" spans="1:4" ht="15">
      <c r="A317" s="182">
        <v>42388</v>
      </c>
      <c r="B317" s="183">
        <v>13.4867</v>
      </c>
      <c r="C317" s="182">
        <v>42417</v>
      </c>
      <c r="D317" s="183">
        <v>14.9142</v>
      </c>
    </row>
    <row r="318" spans="1:4" ht="15">
      <c r="A318" s="182">
        <v>42387</v>
      </c>
      <c r="B318" s="183">
        <v>13.5117</v>
      </c>
      <c r="C318" s="182">
        <v>42416</v>
      </c>
      <c r="D318" s="183">
        <v>14.8498</v>
      </c>
    </row>
    <row r="319" spans="1:4" ht="15">
      <c r="A319" s="182">
        <v>42384</v>
      </c>
      <c r="B319" s="183">
        <v>13.4367</v>
      </c>
      <c r="C319" s="182">
        <v>42415</v>
      </c>
      <c r="D319" s="183">
        <v>14.7733</v>
      </c>
    </row>
    <row r="320" spans="1:4" ht="15">
      <c r="A320" s="182">
        <v>42383</v>
      </c>
      <c r="B320" s="183">
        <v>13.46</v>
      </c>
      <c r="C320" s="182">
        <v>42412</v>
      </c>
      <c r="D320" s="183">
        <v>14.7298</v>
      </c>
    </row>
    <row r="321" spans="1:4" ht="15">
      <c r="A321" s="182">
        <v>42382</v>
      </c>
      <c r="B321" s="183">
        <v>13.56</v>
      </c>
      <c r="C321" s="182">
        <v>42411</v>
      </c>
      <c r="D321" s="183">
        <v>14.5592</v>
      </c>
    </row>
    <row r="322" spans="1:4" ht="15">
      <c r="A322" s="182">
        <v>42381</v>
      </c>
      <c r="B322" s="183">
        <v>13.5833</v>
      </c>
      <c r="C322" s="182">
        <v>42410</v>
      </c>
      <c r="D322" s="183">
        <v>14.4717</v>
      </c>
    </row>
    <row r="323" spans="1:4" ht="15">
      <c r="A323" s="182">
        <v>42380</v>
      </c>
      <c r="B323" s="183">
        <v>13.8725</v>
      </c>
      <c r="C323" s="182">
        <v>42405</v>
      </c>
      <c r="D323" s="183">
        <v>14.3142</v>
      </c>
    </row>
    <row r="324" spans="1:4" ht="15">
      <c r="A324" s="182">
        <v>42377</v>
      </c>
      <c r="B324" s="183">
        <v>13.865</v>
      </c>
      <c r="C324" s="182">
        <v>42404</v>
      </c>
      <c r="D324" s="183">
        <v>14.1862</v>
      </c>
    </row>
    <row r="325" spans="1:4" ht="15">
      <c r="A325" s="182">
        <v>42376</v>
      </c>
      <c r="B325" s="183">
        <v>13.9413</v>
      </c>
      <c r="C325" s="182">
        <v>42403</v>
      </c>
      <c r="D325" s="183">
        <v>14.1433</v>
      </c>
    </row>
    <row r="326" spans="1:4" ht="15">
      <c r="A326" s="182">
        <v>42375</v>
      </c>
      <c r="B326" s="183">
        <v>13.835</v>
      </c>
      <c r="C326" s="182">
        <v>42402</v>
      </c>
      <c r="D326" s="183">
        <v>14.1367</v>
      </c>
    </row>
    <row r="327" spans="1:4" ht="15">
      <c r="A327" s="182">
        <v>42374</v>
      </c>
      <c r="B327" s="183">
        <v>13.455</v>
      </c>
      <c r="C327" s="182">
        <v>42401</v>
      </c>
      <c r="D327" s="183">
        <v>14.0883</v>
      </c>
    </row>
    <row r="328" spans="1:2" ht="15">
      <c r="A328" s="182">
        <v>42373</v>
      </c>
      <c r="B328" s="183">
        <v>13.0692</v>
      </c>
    </row>
  </sheetData>
  <sheetProtection/>
  <hyperlinks>
    <hyperlink ref="A20" r:id="rId1" display="http://www.bcra.gov.ar/Estadisticas/estser030502.as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1"/>
  <sheetViews>
    <sheetView zoomScalePageLayoutView="0" workbookViewId="0" topLeftCell="A1">
      <pane xSplit="1" ySplit="6" topLeftCell="M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37" sqref="R36:R37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12" width="14.77734375" style="0" customWidth="1"/>
    <col min="13" max="13" width="15.5546875" style="0" customWidth="1"/>
    <col min="14" max="14" width="15.88671875" style="0" customWidth="1"/>
    <col min="15" max="15" width="16.21484375" style="0" customWidth="1"/>
    <col min="16" max="16" width="15.5546875" style="0" customWidth="1"/>
    <col min="17" max="17" width="15.21484375" style="0" customWidth="1"/>
    <col min="18" max="18" width="13.6640625" style="0" customWidth="1"/>
  </cols>
  <sheetData>
    <row r="1" ht="15.75">
      <c r="A1" s="126" t="s">
        <v>1224</v>
      </c>
    </row>
    <row r="2" spans="1:16" ht="18">
      <c r="A2" s="245" t="s">
        <v>1227</v>
      </c>
      <c r="P2" s="180"/>
    </row>
    <row r="3" ht="15.75" thickBot="1"/>
    <row r="4" spans="1:18" ht="15" customHeight="1">
      <c r="A4" s="43"/>
      <c r="B4" s="265">
        <v>2002</v>
      </c>
      <c r="C4" s="265">
        <v>2003</v>
      </c>
      <c r="D4" s="265">
        <v>2004</v>
      </c>
      <c r="E4" s="265">
        <v>2005</v>
      </c>
      <c r="F4" s="265">
        <v>2006</v>
      </c>
      <c r="G4" s="265">
        <v>2007</v>
      </c>
      <c r="H4" s="265">
        <v>2008</v>
      </c>
      <c r="I4" s="265">
        <v>2009</v>
      </c>
      <c r="J4" s="265">
        <v>2010</v>
      </c>
      <c r="K4" s="265">
        <v>2011</v>
      </c>
      <c r="L4" s="265">
        <v>2012</v>
      </c>
      <c r="M4" s="265">
        <v>2013</v>
      </c>
      <c r="N4" s="265">
        <v>2014</v>
      </c>
      <c r="O4" s="267">
        <v>2015</v>
      </c>
      <c r="P4" s="267">
        <v>2016</v>
      </c>
      <c r="Q4" s="239"/>
      <c r="R4" s="248"/>
    </row>
    <row r="5" spans="1:19" ht="15" customHeight="1">
      <c r="A5" s="44" t="s">
        <v>814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8"/>
      <c r="P5" s="268">
        <v>2016</v>
      </c>
      <c r="Q5" s="240">
        <v>2017</v>
      </c>
      <c r="R5" s="249">
        <v>2018</v>
      </c>
      <c r="S5" s="58"/>
    </row>
    <row r="6" spans="1:19" ht="15.75" thickBot="1">
      <c r="A6" s="57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69"/>
      <c r="P6" s="269"/>
      <c r="Q6" s="241"/>
      <c r="R6" s="250"/>
      <c r="S6" s="58"/>
    </row>
    <row r="7" spans="1:19" ht="15.75">
      <c r="A7" s="44" t="s">
        <v>800</v>
      </c>
      <c r="B7" s="45"/>
      <c r="C7" s="46">
        <v>648346805</v>
      </c>
      <c r="D7" s="46">
        <v>1006513262</v>
      </c>
      <c r="E7" s="53">
        <v>765562150</v>
      </c>
      <c r="F7" s="53">
        <v>851393281</v>
      </c>
      <c r="G7" s="53">
        <v>1050717671</v>
      </c>
      <c r="H7" s="53">
        <v>1638757715</v>
      </c>
      <c r="I7" s="53">
        <v>1553370420</v>
      </c>
      <c r="J7" s="53">
        <v>994697683</v>
      </c>
      <c r="K7" s="53">
        <v>1430502591</v>
      </c>
      <c r="L7" s="53">
        <v>1700959235</v>
      </c>
      <c r="M7" s="53">
        <v>1284200309</v>
      </c>
      <c r="N7" s="53">
        <v>1069024859</v>
      </c>
      <c r="O7" s="163">
        <v>1086891281</v>
      </c>
      <c r="P7" s="204">
        <v>2477212744</v>
      </c>
      <c r="Q7" s="163">
        <v>2050385854</v>
      </c>
      <c r="R7" s="251">
        <v>1879151216</v>
      </c>
      <c r="S7" s="246"/>
    </row>
    <row r="8" spans="1:19" ht="15.75">
      <c r="A8" s="44" t="s">
        <v>801</v>
      </c>
      <c r="B8" s="45"/>
      <c r="C8" s="46">
        <v>429309485</v>
      </c>
      <c r="D8" s="46">
        <v>592108672</v>
      </c>
      <c r="E8" s="52">
        <v>777924305</v>
      </c>
      <c r="F8" s="52">
        <v>754154708</v>
      </c>
      <c r="G8" s="52">
        <v>695775262</v>
      </c>
      <c r="H8" s="52">
        <v>1614167504</v>
      </c>
      <c r="I8" s="52">
        <v>1112658695</v>
      </c>
      <c r="J8" s="52">
        <v>1021742844</v>
      </c>
      <c r="K8" s="52">
        <v>1193778917</v>
      </c>
      <c r="L8" s="52">
        <v>1221718674</v>
      </c>
      <c r="M8" s="52">
        <v>948980098</v>
      </c>
      <c r="N8" s="52">
        <v>1891919295</v>
      </c>
      <c r="O8" s="164">
        <v>935119806</v>
      </c>
      <c r="P8" s="204">
        <v>1646228102</v>
      </c>
      <c r="Q8" s="164">
        <v>1100379871</v>
      </c>
      <c r="R8" s="252">
        <v>1378551615</v>
      </c>
      <c r="S8" s="246"/>
    </row>
    <row r="9" spans="1:19" ht="15.75">
      <c r="A9" s="44" t="s">
        <v>802</v>
      </c>
      <c r="B9" s="45"/>
      <c r="C9" s="46">
        <v>633353409</v>
      </c>
      <c r="D9" s="46">
        <v>878817921</v>
      </c>
      <c r="E9" s="52">
        <v>959642267</v>
      </c>
      <c r="F9" s="52">
        <v>1000629225</v>
      </c>
      <c r="G9" s="52">
        <v>1063770252</v>
      </c>
      <c r="H9" s="52">
        <v>1353305837</v>
      </c>
      <c r="I9" s="52">
        <v>1009458257</v>
      </c>
      <c r="J9" s="52">
        <v>1310387678</v>
      </c>
      <c r="K9" s="52">
        <v>1817743328</v>
      </c>
      <c r="L9" s="52">
        <v>1770183728</v>
      </c>
      <c r="M9" s="52">
        <v>1755411040</v>
      </c>
      <c r="N9" s="52">
        <v>1669471496</v>
      </c>
      <c r="O9" s="164">
        <v>1177985169</v>
      </c>
      <c r="P9" s="204">
        <v>1777226704</v>
      </c>
      <c r="Q9" s="164">
        <v>1672406226</v>
      </c>
      <c r="R9" s="252">
        <v>1423059120</v>
      </c>
      <c r="S9" s="246"/>
    </row>
    <row r="10" spans="1:19" ht="15.75">
      <c r="A10" s="44" t="s">
        <v>803</v>
      </c>
      <c r="B10" s="45"/>
      <c r="C10" s="46">
        <v>866749669</v>
      </c>
      <c r="D10" s="46">
        <v>1134377634</v>
      </c>
      <c r="E10" s="52">
        <v>1168637467</v>
      </c>
      <c r="F10" s="52">
        <v>1190893094</v>
      </c>
      <c r="G10" s="52">
        <v>1504942085</v>
      </c>
      <c r="H10" s="52">
        <v>2311764752</v>
      </c>
      <c r="I10" s="52">
        <v>1827282622</v>
      </c>
      <c r="J10" s="52">
        <v>2262442567</v>
      </c>
      <c r="K10" s="52">
        <v>2613718837</v>
      </c>
      <c r="L10" s="52">
        <v>2350965209</v>
      </c>
      <c r="M10" s="52">
        <v>3045745408</v>
      </c>
      <c r="N10" s="52">
        <v>3174835789</v>
      </c>
      <c r="O10" s="164">
        <v>2433070867</v>
      </c>
      <c r="P10" s="204">
        <v>2147677047</v>
      </c>
      <c r="Q10" s="164">
        <v>1821318860</v>
      </c>
      <c r="R10" s="252">
        <v>1376332358</v>
      </c>
      <c r="S10" s="246"/>
    </row>
    <row r="11" spans="1:19" ht="15.75">
      <c r="A11" s="44" t="s">
        <v>804</v>
      </c>
      <c r="B11" s="45"/>
      <c r="C11" s="46">
        <v>1093831665</v>
      </c>
      <c r="D11" s="46">
        <v>1366592371</v>
      </c>
      <c r="E11" s="52">
        <v>1433442614</v>
      </c>
      <c r="F11" s="52">
        <v>1518573231</v>
      </c>
      <c r="G11" s="52">
        <v>1880010291</v>
      </c>
      <c r="H11" s="52">
        <v>2401905602</v>
      </c>
      <c r="I11" s="52">
        <v>2184836679</v>
      </c>
      <c r="J11" s="52">
        <v>2289864443</v>
      </c>
      <c r="K11" s="52">
        <v>3203122805</v>
      </c>
      <c r="L11" s="52">
        <v>2642882997</v>
      </c>
      <c r="M11" s="52">
        <v>3276756091</v>
      </c>
      <c r="N11" s="52">
        <v>2976466217</v>
      </c>
      <c r="O11" s="164">
        <v>2358788553</v>
      </c>
      <c r="P11" s="164">
        <v>3006717075</v>
      </c>
      <c r="Q11" s="164">
        <v>2488218286</v>
      </c>
      <c r="R11" s="252">
        <v>1677797871</v>
      </c>
      <c r="S11" s="246"/>
    </row>
    <row r="12" spans="1:19" ht="15.75">
      <c r="A12" s="44" t="s">
        <v>805</v>
      </c>
      <c r="B12" s="46">
        <v>702783954.6099999</v>
      </c>
      <c r="C12" s="46">
        <v>1159673852</v>
      </c>
      <c r="D12" s="46">
        <v>1231107849</v>
      </c>
      <c r="E12" s="52">
        <v>1591786034</v>
      </c>
      <c r="F12" s="52">
        <v>1260097657</v>
      </c>
      <c r="G12" s="52">
        <v>1813941303</v>
      </c>
      <c r="H12" s="52">
        <v>1646194310</v>
      </c>
      <c r="I12" s="52">
        <v>1924867066</v>
      </c>
      <c r="J12" s="52">
        <v>2693534364</v>
      </c>
      <c r="K12" s="52">
        <v>2951579543</v>
      </c>
      <c r="L12" s="52">
        <v>2301707685</v>
      </c>
      <c r="M12" s="52">
        <v>2488772820</v>
      </c>
      <c r="N12" s="52">
        <v>2493592739</v>
      </c>
      <c r="O12" s="164">
        <v>2950062119</v>
      </c>
      <c r="P12" s="204">
        <v>2068017443</v>
      </c>
      <c r="Q12" s="164">
        <v>2245777874</v>
      </c>
      <c r="R12" s="252">
        <v>3833254488</v>
      </c>
      <c r="S12" s="247"/>
    </row>
    <row r="13" spans="1:19" ht="15.75">
      <c r="A13" s="44" t="s">
        <v>806</v>
      </c>
      <c r="B13" s="46">
        <v>807013999.5299999</v>
      </c>
      <c r="C13" s="46">
        <v>955142867</v>
      </c>
      <c r="D13" s="46">
        <v>866823050</v>
      </c>
      <c r="E13" s="52">
        <v>1154567620</v>
      </c>
      <c r="F13" s="52">
        <v>1083802788</v>
      </c>
      <c r="G13" s="52">
        <v>1736655146</v>
      </c>
      <c r="H13" s="52">
        <v>2807298235</v>
      </c>
      <c r="I13" s="52">
        <v>1358546843</v>
      </c>
      <c r="J13" s="52">
        <v>2560174026</v>
      </c>
      <c r="K13" s="52">
        <v>2248896480</v>
      </c>
      <c r="L13" s="52">
        <v>2586346011</v>
      </c>
      <c r="M13" s="52">
        <v>2335837473</v>
      </c>
      <c r="N13" s="52">
        <v>2790784382</v>
      </c>
      <c r="O13" s="164">
        <v>2645989051</v>
      </c>
      <c r="P13" s="204">
        <v>1866810449</v>
      </c>
      <c r="Q13" s="242">
        <v>2229317743</v>
      </c>
      <c r="R13" s="252">
        <v>2701252139</v>
      </c>
      <c r="S13" s="246"/>
    </row>
    <row r="14" spans="1:19" ht="15.75">
      <c r="A14" s="44" t="s">
        <v>807</v>
      </c>
      <c r="B14" s="46">
        <v>637162765.9399999</v>
      </c>
      <c r="C14" s="46">
        <v>819182444</v>
      </c>
      <c r="D14" s="46">
        <v>728072498</v>
      </c>
      <c r="E14" s="52">
        <v>966542976</v>
      </c>
      <c r="F14" s="52">
        <v>1002605337</v>
      </c>
      <c r="G14" s="52">
        <v>1727377366</v>
      </c>
      <c r="H14" s="52">
        <v>2163679666</v>
      </c>
      <c r="I14" s="52">
        <v>1122338655</v>
      </c>
      <c r="J14" s="52">
        <v>1880090395</v>
      </c>
      <c r="K14" s="52">
        <v>2571052523</v>
      </c>
      <c r="L14" s="52">
        <v>2093554716</v>
      </c>
      <c r="M14" s="52">
        <v>2380926696</v>
      </c>
      <c r="N14" s="52">
        <v>1461127483</v>
      </c>
      <c r="O14" s="164">
        <v>1511441080</v>
      </c>
      <c r="P14" s="204">
        <v>2479675233</v>
      </c>
      <c r="Q14" s="164">
        <v>2256282526</v>
      </c>
      <c r="R14" s="252">
        <v>1604869934</v>
      </c>
      <c r="S14" s="246"/>
    </row>
    <row r="15" spans="1:19" ht="15.75">
      <c r="A15" s="44" t="s">
        <v>808</v>
      </c>
      <c r="B15" s="46">
        <v>572474879.74</v>
      </c>
      <c r="C15" s="46">
        <v>755661302</v>
      </c>
      <c r="D15" s="46">
        <v>896460769</v>
      </c>
      <c r="E15" s="52">
        <v>632922075</v>
      </c>
      <c r="F15" s="52">
        <v>929332201</v>
      </c>
      <c r="G15" s="52">
        <v>1634321313</v>
      </c>
      <c r="H15" s="52">
        <v>2007207290</v>
      </c>
      <c r="I15" s="52">
        <v>1102253247</v>
      </c>
      <c r="J15" s="52">
        <v>2031839898</v>
      </c>
      <c r="K15" s="52">
        <v>2238740344</v>
      </c>
      <c r="L15" s="52">
        <v>1727424677</v>
      </c>
      <c r="M15" s="52">
        <v>1804820978</v>
      </c>
      <c r="N15" s="52">
        <v>1077410075</v>
      </c>
      <c r="O15" s="164">
        <v>1164209324</v>
      </c>
      <c r="P15" s="190">
        <v>1787582080</v>
      </c>
      <c r="Q15" s="164">
        <v>1650689519</v>
      </c>
      <c r="R15" s="252">
        <v>1310629612</v>
      </c>
      <c r="S15" s="58"/>
    </row>
    <row r="16" spans="1:19" ht="15.75">
      <c r="A16" s="44" t="s">
        <v>809</v>
      </c>
      <c r="B16" s="46">
        <v>668802248</v>
      </c>
      <c r="C16" s="46">
        <v>828323345</v>
      </c>
      <c r="D16" s="46">
        <v>690104236</v>
      </c>
      <c r="E16" s="52">
        <v>660788621</v>
      </c>
      <c r="F16" s="52">
        <v>912324187</v>
      </c>
      <c r="G16" s="52">
        <v>1552439428</v>
      </c>
      <c r="H16" s="52">
        <v>1484057621</v>
      </c>
      <c r="I16" s="52">
        <v>1122299305</v>
      </c>
      <c r="J16" s="52">
        <v>1931576903</v>
      </c>
      <c r="K16" s="52">
        <v>1962151064</v>
      </c>
      <c r="L16" s="52">
        <v>1694791506</v>
      </c>
      <c r="M16" s="52">
        <v>1547575794</v>
      </c>
      <c r="N16" s="52">
        <v>1781473082</v>
      </c>
      <c r="O16" s="164">
        <v>1141586462</v>
      </c>
      <c r="P16" s="204">
        <v>1706403937</v>
      </c>
      <c r="Q16" s="164">
        <v>1422636553</v>
      </c>
      <c r="R16" s="252">
        <v>1184029259</v>
      </c>
      <c r="S16" s="58"/>
    </row>
    <row r="17" spans="1:19" ht="15.75">
      <c r="A17" s="44" t="s">
        <v>810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52">
        <v>1874138058</v>
      </c>
      <c r="O17" s="164">
        <v>450888381</v>
      </c>
      <c r="P17" s="204">
        <v>1598765636</v>
      </c>
      <c r="Q17" s="164">
        <v>1307816494</v>
      </c>
      <c r="R17" s="252">
        <v>810022905</v>
      </c>
      <c r="S17" s="58"/>
    </row>
    <row r="18" spans="1:18" ht="15.75">
      <c r="A18" s="44" t="s">
        <v>811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52">
        <v>1791090647</v>
      </c>
      <c r="O18" s="164">
        <v>2096486956</v>
      </c>
      <c r="P18" s="204">
        <v>1400366197</v>
      </c>
      <c r="Q18" s="164">
        <v>1153854277</v>
      </c>
      <c r="R18" s="137">
        <v>1040514400</v>
      </c>
    </row>
    <row r="19" spans="1:18" ht="16.5" thickBot="1">
      <c r="A19" s="56"/>
      <c r="C19" s="46"/>
      <c r="D19" s="46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65"/>
      <c r="P19" s="205"/>
      <c r="Q19" s="243"/>
      <c r="R19" s="57"/>
    </row>
    <row r="20" spans="1:18" ht="16.5" thickBot="1">
      <c r="A20" s="49" t="s">
        <v>812</v>
      </c>
      <c r="B20" s="50">
        <f aca="true" t="shared" si="0" ref="B20:N20">SUM(B7:B19)</f>
        <v>4362808778.82</v>
      </c>
      <c r="C20" s="50">
        <f t="shared" si="0"/>
        <v>9450254098</v>
      </c>
      <c r="D20" s="50">
        <f t="shared" si="0"/>
        <v>11055609135</v>
      </c>
      <c r="E20" s="50">
        <f t="shared" si="0"/>
        <v>11654280736</v>
      </c>
      <c r="F20" s="50">
        <f t="shared" si="0"/>
        <v>12276089611</v>
      </c>
      <c r="G20" s="50">
        <f t="shared" si="0"/>
        <v>17577939767</v>
      </c>
      <c r="H20" s="50">
        <f t="shared" si="0"/>
        <v>21919850891</v>
      </c>
      <c r="I20" s="50">
        <f t="shared" si="0"/>
        <v>16198645201</v>
      </c>
      <c r="J20" s="50">
        <f t="shared" si="0"/>
        <v>22233931266</v>
      </c>
      <c r="K20" s="50">
        <f t="shared" si="0"/>
        <v>25033021783</v>
      </c>
      <c r="L20" s="50">
        <f t="shared" si="0"/>
        <v>23069014717</v>
      </c>
      <c r="M20" s="61">
        <f t="shared" si="0"/>
        <v>23208541446</v>
      </c>
      <c r="N20" s="61">
        <f t="shared" si="0"/>
        <v>24051334122</v>
      </c>
      <c r="O20" s="166">
        <f>SUM(O7:O19)</f>
        <v>19952519049</v>
      </c>
      <c r="P20" s="166">
        <f>SUM(P7:P19)</f>
        <v>23962682647</v>
      </c>
      <c r="Q20" s="214">
        <f>SUM(Q7:Q19)</f>
        <v>21399084083</v>
      </c>
      <c r="R20" s="244"/>
    </row>
    <row r="21" spans="1:14" ht="15.75">
      <c r="A21" s="63"/>
      <c r="B21" s="58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8"/>
    </row>
    <row r="22" spans="1:14" ht="16.5" thickBot="1">
      <c r="A22" s="63"/>
      <c r="B22" s="5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8"/>
    </row>
    <row r="23" spans="1:18" ht="15">
      <c r="A23" s="265" t="s">
        <v>815</v>
      </c>
      <c r="B23" s="265">
        <v>2002</v>
      </c>
      <c r="C23" s="265">
        <v>2003</v>
      </c>
      <c r="D23" s="265">
        <v>2004</v>
      </c>
      <c r="E23" s="265">
        <v>2005</v>
      </c>
      <c r="F23" s="265">
        <v>2006</v>
      </c>
      <c r="G23" s="265">
        <v>2007</v>
      </c>
      <c r="H23" s="265">
        <v>2008</v>
      </c>
      <c r="I23" s="265">
        <v>2009</v>
      </c>
      <c r="J23" s="265">
        <v>2010</v>
      </c>
      <c r="K23" s="265">
        <v>2011</v>
      </c>
      <c r="L23" s="265">
        <v>2012</v>
      </c>
      <c r="M23" s="265">
        <v>2013</v>
      </c>
      <c r="N23" s="265">
        <v>2014</v>
      </c>
      <c r="O23" s="267">
        <v>2015</v>
      </c>
      <c r="P23" s="43"/>
      <c r="Q23" s="43"/>
      <c r="R23" s="43"/>
    </row>
    <row r="24" spans="1:18" ht="15">
      <c r="A24" s="266" t="s">
        <v>815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8"/>
      <c r="P24" s="162">
        <v>2016</v>
      </c>
      <c r="Q24" s="207">
        <v>2017</v>
      </c>
      <c r="R24" s="162">
        <v>2018</v>
      </c>
    </row>
    <row r="25" spans="1:18" ht="15.75" thickBo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69"/>
      <c r="P25" s="57"/>
      <c r="Q25" s="44"/>
      <c r="R25" s="57"/>
    </row>
    <row r="26" spans="1:18" ht="16.5" thickBot="1">
      <c r="A26" s="44" t="s">
        <v>800</v>
      </c>
      <c r="B26" s="53"/>
      <c r="C26" s="53">
        <v>29470309.318181816</v>
      </c>
      <c r="D26" s="53">
        <v>47929202.952380955</v>
      </c>
      <c r="E26" s="53">
        <v>36455340.47619048</v>
      </c>
      <c r="F26" s="53">
        <v>38699694.59090909</v>
      </c>
      <c r="G26" s="53">
        <v>47759894.13636363</v>
      </c>
      <c r="H26" s="53">
        <v>78036081.66666667</v>
      </c>
      <c r="I26" s="53">
        <v>73970020</v>
      </c>
      <c r="J26" s="53">
        <v>49734884.15</v>
      </c>
      <c r="K26" s="53">
        <v>68119171</v>
      </c>
      <c r="L26" s="53">
        <v>89524170.26315789</v>
      </c>
      <c r="M26" s="53">
        <v>61152395.666666664</v>
      </c>
      <c r="N26" s="135">
        <v>48592039.04545455</v>
      </c>
      <c r="O26" s="137">
        <f>O7/21</f>
        <v>51756727.666666664</v>
      </c>
      <c r="P26" s="163">
        <f>+P7/20</f>
        <v>123860637.2</v>
      </c>
      <c r="Q26" s="206">
        <f>+Q7/22</f>
        <v>93199357</v>
      </c>
      <c r="R26" s="206">
        <f>+R7/22</f>
        <v>85415964.36363636</v>
      </c>
    </row>
    <row r="27" spans="1:18" ht="16.5" thickBot="1">
      <c r="A27" s="44" t="s">
        <v>801</v>
      </c>
      <c r="B27" s="52"/>
      <c r="C27" s="52">
        <v>21465474.25</v>
      </c>
      <c r="D27" s="52">
        <v>29605433.6</v>
      </c>
      <c r="E27" s="52">
        <v>38896215.25</v>
      </c>
      <c r="F27" s="52">
        <v>37707735.4</v>
      </c>
      <c r="G27" s="52">
        <v>34788763.1</v>
      </c>
      <c r="H27" s="52">
        <v>76865119.23809524</v>
      </c>
      <c r="I27" s="52">
        <v>55632934.75</v>
      </c>
      <c r="J27" s="52">
        <v>51087142.2</v>
      </c>
      <c r="K27" s="52">
        <v>59688945.85</v>
      </c>
      <c r="L27" s="52">
        <v>55532667</v>
      </c>
      <c r="M27" s="52">
        <v>55822358.705882356</v>
      </c>
      <c r="N27" s="11">
        <v>94595964.75</v>
      </c>
      <c r="O27" s="137">
        <f>O8/18</f>
        <v>51951100.333333336</v>
      </c>
      <c r="P27" s="164">
        <f>+P8/19</f>
        <v>86643584.31578948</v>
      </c>
      <c r="Q27" s="137">
        <f>+Q8/18</f>
        <v>61132215.05555555</v>
      </c>
      <c r="R27" s="206">
        <f>+R8/22</f>
        <v>62661437.04545455</v>
      </c>
    </row>
    <row r="28" spans="1:18" ht="16.5" thickBot="1">
      <c r="A28" s="44" t="s">
        <v>802</v>
      </c>
      <c r="B28" s="52"/>
      <c r="C28" s="52">
        <v>31667670.45</v>
      </c>
      <c r="D28" s="52">
        <v>38209474.82608695</v>
      </c>
      <c r="E28" s="52">
        <v>45697250.809523806</v>
      </c>
      <c r="F28" s="52">
        <v>45483146.59090909</v>
      </c>
      <c r="G28" s="52">
        <v>48353193.27272727</v>
      </c>
      <c r="H28" s="52">
        <v>75183657.6111111</v>
      </c>
      <c r="I28" s="52">
        <v>48069440.809523806</v>
      </c>
      <c r="J28" s="52">
        <v>59563076.27272727</v>
      </c>
      <c r="K28" s="52">
        <v>95670701.4736842</v>
      </c>
      <c r="L28" s="52">
        <v>80462896.72727273</v>
      </c>
      <c r="M28" s="52">
        <v>92390054.73684211</v>
      </c>
      <c r="N28" s="11">
        <f>+N9/19</f>
        <v>87866920.84210527</v>
      </c>
      <c r="O28" s="137">
        <f>O9/20</f>
        <v>58899258.45</v>
      </c>
      <c r="P28" s="164">
        <f>+P9/21</f>
        <v>84629843.04761904</v>
      </c>
      <c r="Q28" s="137">
        <f>+Q9/22</f>
        <v>76018464.81818181</v>
      </c>
      <c r="R28" s="206">
        <f>+R9/20</f>
        <v>71152956</v>
      </c>
    </row>
    <row r="29" spans="1:18" ht="16.5" thickBot="1">
      <c r="A29" s="44" t="s">
        <v>803</v>
      </c>
      <c r="B29" s="52"/>
      <c r="C29" s="52">
        <v>43337483.45</v>
      </c>
      <c r="D29" s="52">
        <v>59704086</v>
      </c>
      <c r="E29" s="52">
        <v>55649403.190476194</v>
      </c>
      <c r="F29" s="52">
        <v>66160727.44444445</v>
      </c>
      <c r="G29" s="52">
        <v>83607893.6111111</v>
      </c>
      <c r="H29" s="52">
        <v>110084035.8095238</v>
      </c>
      <c r="I29" s="52">
        <v>96172769.57894737</v>
      </c>
      <c r="J29" s="52">
        <v>113122128.35</v>
      </c>
      <c r="K29" s="52">
        <v>118805401.68181819</v>
      </c>
      <c r="L29" s="52">
        <v>138292071.11764705</v>
      </c>
      <c r="M29" s="52">
        <v>152287270.4</v>
      </c>
      <c r="N29" s="11">
        <f>+N10/22</f>
        <v>144310717.6818182</v>
      </c>
      <c r="O29" s="137">
        <f>O10/20</f>
        <v>121653543.35</v>
      </c>
      <c r="P29" s="164">
        <f>+P10/21</f>
        <v>102270335.57142857</v>
      </c>
      <c r="Q29" s="137">
        <f>+Q10/18</f>
        <v>101184381.1111111</v>
      </c>
      <c r="R29" s="206">
        <f>+R10/21</f>
        <v>65539636.0952381</v>
      </c>
    </row>
    <row r="30" spans="1:18" ht="16.5" thickBot="1">
      <c r="A30" s="44" t="s">
        <v>804</v>
      </c>
      <c r="B30" s="52"/>
      <c r="C30" s="52">
        <v>52087222.14285714</v>
      </c>
      <c r="D30" s="52">
        <v>68329618.55</v>
      </c>
      <c r="E30" s="52">
        <v>68259172.09523809</v>
      </c>
      <c r="F30" s="52">
        <v>72313011</v>
      </c>
      <c r="G30" s="52">
        <v>89524299.57142857</v>
      </c>
      <c r="H30" s="52">
        <v>114376457.23809524</v>
      </c>
      <c r="I30" s="52">
        <v>114991404.15789473</v>
      </c>
      <c r="J30" s="52">
        <v>120519181.21052632</v>
      </c>
      <c r="K30" s="52">
        <v>152529657.3809524</v>
      </c>
      <c r="L30" s="52">
        <v>125851571.28571428</v>
      </c>
      <c r="M30" s="52">
        <v>148943458.6818182</v>
      </c>
      <c r="N30" s="11">
        <f aca="true" t="shared" si="1" ref="N30:N35">+N11/23</f>
        <v>129411574.6521739</v>
      </c>
      <c r="O30" s="137">
        <f>O11/19</f>
        <v>124146765.94736843</v>
      </c>
      <c r="P30" s="164">
        <f>+P11/21</f>
        <v>143177003.57142857</v>
      </c>
      <c r="Q30" s="137">
        <f>+Q11/21</f>
        <v>118486585.04761904</v>
      </c>
      <c r="R30" s="206">
        <f>+R11/22</f>
        <v>76263539.5909091</v>
      </c>
    </row>
    <row r="31" spans="1:18" ht="16.5" thickBot="1">
      <c r="A31" s="44" t="s">
        <v>805</v>
      </c>
      <c r="B31" s="52">
        <v>36988629.20578947</v>
      </c>
      <c r="C31" s="52">
        <v>57983692.6</v>
      </c>
      <c r="D31" s="52">
        <v>58624183.28571428</v>
      </c>
      <c r="E31" s="52">
        <v>75799334.95238096</v>
      </c>
      <c r="F31" s="52">
        <v>60004650.333333336</v>
      </c>
      <c r="G31" s="52">
        <v>90697065.15</v>
      </c>
      <c r="H31" s="52">
        <v>82309715.5</v>
      </c>
      <c r="I31" s="52">
        <v>101308792.94736843</v>
      </c>
      <c r="J31" s="52">
        <v>128263541.14285715</v>
      </c>
      <c r="K31" s="52">
        <v>140551406.80952382</v>
      </c>
      <c r="L31" s="52">
        <v>109605127.85714285</v>
      </c>
      <c r="M31" s="52">
        <v>124438641</v>
      </c>
      <c r="N31" s="11">
        <f t="shared" si="1"/>
        <v>108417075.60869566</v>
      </c>
      <c r="O31" s="137">
        <f>O12/22</f>
        <v>134093732.68181819</v>
      </c>
      <c r="P31" s="164">
        <f>+P12/22</f>
        <v>94000792.86363636</v>
      </c>
      <c r="Q31" s="137">
        <f>+Q12/21</f>
        <v>106941803.52380952</v>
      </c>
      <c r="R31" s="206">
        <f>+R12/20</f>
        <v>191662724.4</v>
      </c>
    </row>
    <row r="32" spans="1:18" ht="16.5" thickBot="1">
      <c r="A32" s="44" t="s">
        <v>806</v>
      </c>
      <c r="B32" s="52">
        <v>36682454.501363635</v>
      </c>
      <c r="C32" s="52">
        <v>43415584.86363637</v>
      </c>
      <c r="D32" s="52">
        <v>41277288.0952381</v>
      </c>
      <c r="E32" s="52">
        <v>54979410.47619048</v>
      </c>
      <c r="F32" s="52">
        <v>51609656.571428575</v>
      </c>
      <c r="G32" s="52">
        <v>82697864.09523809</v>
      </c>
      <c r="H32" s="52">
        <v>127604465.22727273</v>
      </c>
      <c r="I32" s="52">
        <v>71502465.42105263</v>
      </c>
      <c r="J32" s="52">
        <v>121913048.85714285</v>
      </c>
      <c r="K32" s="52">
        <v>107090308.57142857</v>
      </c>
      <c r="L32" s="52">
        <v>123159333.85714285</v>
      </c>
      <c r="M32" s="52">
        <f>+M13/22</f>
        <v>106174430.5909091</v>
      </c>
      <c r="N32" s="11">
        <f t="shared" si="1"/>
        <v>121338451.39130434</v>
      </c>
      <c r="O32" s="137">
        <f>O13/23</f>
        <v>115043002.2173913</v>
      </c>
      <c r="P32" s="164">
        <f>+P13/20</f>
        <v>93340522.45</v>
      </c>
      <c r="Q32" s="137">
        <f>+Q13/21</f>
        <v>106157987.76190476</v>
      </c>
      <c r="R32" s="206">
        <f>+R13/22</f>
        <v>122784188.13636364</v>
      </c>
    </row>
    <row r="33" spans="1:18" ht="16.5" thickBot="1">
      <c r="A33" s="44" t="s">
        <v>807</v>
      </c>
      <c r="B33" s="52">
        <v>30341084.09238095</v>
      </c>
      <c r="C33" s="52">
        <v>40959122.2</v>
      </c>
      <c r="D33" s="52">
        <v>34670118.952380955</v>
      </c>
      <c r="E33" s="52">
        <v>43933771.63636363</v>
      </c>
      <c r="F33" s="52">
        <v>45572969.86363637</v>
      </c>
      <c r="G33" s="52">
        <v>78517153</v>
      </c>
      <c r="H33" s="52">
        <v>108183983.3</v>
      </c>
      <c r="I33" s="52">
        <v>59070455.526315786</v>
      </c>
      <c r="J33" s="52">
        <v>89528114.04761904</v>
      </c>
      <c r="K33" s="52">
        <v>111784892.30434783</v>
      </c>
      <c r="L33" s="52">
        <v>95161578</v>
      </c>
      <c r="M33" s="52">
        <f>+M14/21</f>
        <v>113377461.71428572</v>
      </c>
      <c r="N33" s="11">
        <f>+N14/20</f>
        <v>73056374.15</v>
      </c>
      <c r="O33" s="137">
        <f>O14/20</f>
        <v>75572054</v>
      </c>
      <c r="P33" s="164">
        <f>+P14/22</f>
        <v>112712510.5909091</v>
      </c>
      <c r="Q33" s="137">
        <f>+Q14/23</f>
        <v>98099240.26086956</v>
      </c>
      <c r="R33" s="206">
        <f>+R14/22</f>
        <v>72948633.36363636</v>
      </c>
    </row>
    <row r="34" spans="1:18" ht="16.5" thickBot="1">
      <c r="A34" s="44" t="s">
        <v>808</v>
      </c>
      <c r="B34" s="52">
        <v>27260708.55904762</v>
      </c>
      <c r="C34" s="52">
        <v>34348241</v>
      </c>
      <c r="D34" s="52">
        <v>40748216.77272727</v>
      </c>
      <c r="E34" s="52">
        <v>28769185</v>
      </c>
      <c r="F34" s="52">
        <v>44253914.333333336</v>
      </c>
      <c r="G34" s="52">
        <v>81716065.65</v>
      </c>
      <c r="H34" s="52">
        <v>91236695</v>
      </c>
      <c r="I34" s="52">
        <v>58013328.78947368</v>
      </c>
      <c r="J34" s="52">
        <v>92356359</v>
      </c>
      <c r="K34" s="52">
        <v>97336536.69565217</v>
      </c>
      <c r="L34" s="52">
        <v>90917088.26315789</v>
      </c>
      <c r="M34" s="52">
        <f>+M15/21</f>
        <v>85943856.09523809</v>
      </c>
      <c r="N34" s="11">
        <f>+N15/22</f>
        <v>48973185.22727273</v>
      </c>
      <c r="O34" s="137">
        <f>O15/22</f>
        <v>52918605.63636363</v>
      </c>
      <c r="P34" s="164">
        <f>+P15/22</f>
        <v>81253730.9090909</v>
      </c>
      <c r="Q34" s="137">
        <f>+Q15/21</f>
        <v>78604262.8095238</v>
      </c>
      <c r="R34" s="206">
        <f>+R15/20</f>
        <v>65531480.6</v>
      </c>
    </row>
    <row r="35" spans="1:18" ht="16.5" thickBot="1">
      <c r="A35" s="44" t="s">
        <v>809</v>
      </c>
      <c r="B35" s="52">
        <v>30400102.181818184</v>
      </c>
      <c r="C35" s="52">
        <v>37651061.13636363</v>
      </c>
      <c r="D35" s="52">
        <v>34505211.8</v>
      </c>
      <c r="E35" s="52">
        <v>33039431</v>
      </c>
      <c r="F35" s="52">
        <v>43444008.9047619</v>
      </c>
      <c r="G35" s="52">
        <v>70565428.54545455</v>
      </c>
      <c r="H35" s="52">
        <v>67457164.5909091</v>
      </c>
      <c r="I35" s="52">
        <v>53442824.047619045</v>
      </c>
      <c r="J35" s="52">
        <v>101661942.26315789</v>
      </c>
      <c r="K35" s="52">
        <v>93435764.95238096</v>
      </c>
      <c r="L35" s="52">
        <v>77035977.54545455</v>
      </c>
      <c r="M35" s="52">
        <f>+M16/22</f>
        <v>70344354.27272727</v>
      </c>
      <c r="N35" s="11">
        <f t="shared" si="1"/>
        <v>77455351.39130434</v>
      </c>
      <c r="O35" s="137">
        <f>O16/21</f>
        <v>54361260.0952381</v>
      </c>
      <c r="P35" s="164">
        <f>+P16/20</f>
        <v>85320196.85</v>
      </c>
      <c r="Q35" s="137">
        <f>+Q16/21</f>
        <v>67744597.76190476</v>
      </c>
      <c r="R35" s="206">
        <f>+R16/22</f>
        <v>53819511.77272727</v>
      </c>
    </row>
    <row r="36" spans="1:18" ht="16.5" thickBot="1">
      <c r="A36" s="44" t="s">
        <v>810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52">
        <f>+M17/21</f>
        <v>52813681.76190476</v>
      </c>
      <c r="N36" s="11">
        <f>+N17/19</f>
        <v>98638845.15789473</v>
      </c>
      <c r="O36" s="137">
        <f>O17/20</f>
        <v>22544419.05</v>
      </c>
      <c r="P36" s="164">
        <f>+P17/21</f>
        <v>76131696.95238096</v>
      </c>
      <c r="Q36" s="137">
        <f>+Q17/22</f>
        <v>59446204.27272727</v>
      </c>
      <c r="R36" s="206">
        <f>+R17/18</f>
        <v>45001272.5</v>
      </c>
    </row>
    <row r="37" spans="1:18" ht="16.5" thickBot="1">
      <c r="A37" s="44" t="s">
        <v>811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52">
        <f>+M18/22</f>
        <v>55928519.18181818</v>
      </c>
      <c r="N37" s="136">
        <f>+N18/18</f>
        <v>99505035.94444445</v>
      </c>
      <c r="O37" s="138">
        <f>O18/18</f>
        <v>116471497.55555555</v>
      </c>
      <c r="P37" s="165">
        <f>+P18/20</f>
        <v>70018309.85</v>
      </c>
      <c r="Q37" s="138">
        <f>+Q18/19</f>
        <v>60729172.473684214</v>
      </c>
      <c r="R37" s="206">
        <f>+R18/21</f>
        <v>49548304.76190476</v>
      </c>
    </row>
    <row r="38" spans="1:13" ht="1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15.75">
      <c r="A39" s="125" t="s">
        <v>1228</v>
      </c>
      <c r="B39" s="58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4" ht="16.5" thickBot="1">
      <c r="A40" s="37" t="s">
        <v>1229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8" ht="15">
      <c r="A41" s="265" t="s">
        <v>813</v>
      </c>
      <c r="B41" s="265">
        <v>2002</v>
      </c>
      <c r="C41" s="265">
        <v>2003</v>
      </c>
      <c r="D41" s="265">
        <v>2004</v>
      </c>
      <c r="E41" s="265">
        <v>2005</v>
      </c>
      <c r="F41" s="265">
        <v>2006</v>
      </c>
      <c r="G41" s="265">
        <v>2007</v>
      </c>
      <c r="H41" s="265">
        <v>2008</v>
      </c>
      <c r="I41" s="265">
        <v>2009</v>
      </c>
      <c r="J41" s="265">
        <v>2010</v>
      </c>
      <c r="K41" s="265">
        <v>2011</v>
      </c>
      <c r="L41" s="265">
        <v>2012</v>
      </c>
      <c r="M41" s="265">
        <v>2013</v>
      </c>
      <c r="N41" s="265">
        <v>2014</v>
      </c>
      <c r="O41" s="265">
        <v>2015</v>
      </c>
      <c r="P41" s="265">
        <v>2016</v>
      </c>
      <c r="Q41" s="265">
        <v>2017</v>
      </c>
      <c r="R41" s="43"/>
    </row>
    <row r="42" spans="1:18" ht="15">
      <c r="A42" s="266" t="s">
        <v>813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162">
        <v>2018</v>
      </c>
    </row>
    <row r="43" spans="1:18" ht="15.75" thickBot="1">
      <c r="A43" s="270"/>
      <c r="B43" s="270"/>
      <c r="C43" s="270"/>
      <c r="D43" s="270"/>
      <c r="E43" s="270"/>
      <c r="F43" s="270"/>
      <c r="G43" s="270"/>
      <c r="H43" s="270"/>
      <c r="I43" s="270"/>
      <c r="J43" s="266"/>
      <c r="K43" s="266"/>
      <c r="L43" s="266"/>
      <c r="M43" s="266"/>
      <c r="N43" s="266"/>
      <c r="O43" s="266"/>
      <c r="P43" s="266"/>
      <c r="Q43" s="266"/>
      <c r="R43" s="57"/>
    </row>
    <row r="44" spans="1:17" ht="15">
      <c r="A44" s="44" t="s">
        <v>800</v>
      </c>
      <c r="C44" s="47">
        <v>3.2582</v>
      </c>
      <c r="D44" s="47">
        <v>2.8928</v>
      </c>
      <c r="E44" s="47">
        <v>2.946</v>
      </c>
      <c r="F44" s="47">
        <v>3.046</v>
      </c>
      <c r="G44" s="47">
        <v>3.085</v>
      </c>
      <c r="H44" s="47">
        <v>3.1444</v>
      </c>
      <c r="I44" s="130">
        <v>3.464</v>
      </c>
      <c r="J44" s="188">
        <v>3.8041600000000004</v>
      </c>
      <c r="K44" s="188">
        <v>3.9813</v>
      </c>
      <c r="L44" s="188">
        <v>4.32062380952381</v>
      </c>
      <c r="M44" s="188">
        <v>4.9486</v>
      </c>
      <c r="N44" s="189">
        <v>7.0967</v>
      </c>
      <c r="O44" s="189">
        <v>8.602380952380955</v>
      </c>
      <c r="P44" s="189">
        <v>13.6548</v>
      </c>
      <c r="Q44" s="189">
        <v>15.906499999999996</v>
      </c>
    </row>
    <row r="45" spans="1:17" ht="15">
      <c r="A45" s="44" t="s">
        <v>801</v>
      </c>
      <c r="C45" s="47">
        <v>3.1632</v>
      </c>
      <c r="D45" s="47">
        <v>2.9319</v>
      </c>
      <c r="E45" s="47">
        <v>2.9153</v>
      </c>
      <c r="F45" s="47">
        <v>3.0689</v>
      </c>
      <c r="G45" s="47">
        <v>3.1026</v>
      </c>
      <c r="H45" s="47">
        <v>3.1583</v>
      </c>
      <c r="I45" s="130">
        <v>3.5115</v>
      </c>
      <c r="J45" s="188">
        <v>3.851235</v>
      </c>
      <c r="K45" s="189">
        <v>4.022</v>
      </c>
      <c r="L45" s="189">
        <v>4.346294444444444</v>
      </c>
      <c r="M45" s="189">
        <v>5.011</v>
      </c>
      <c r="N45" s="189">
        <v>7.856529999999999</v>
      </c>
      <c r="O45" s="189">
        <v>8.685855555555555</v>
      </c>
      <c r="P45" s="189">
        <v>14.81455789473684</v>
      </c>
      <c r="Q45" s="189">
        <v>15.5983</v>
      </c>
    </row>
    <row r="46" spans="1:17" ht="15">
      <c r="A46" s="44" t="s">
        <v>802</v>
      </c>
      <c r="C46" s="47">
        <v>3.0747</v>
      </c>
      <c r="D46" s="47">
        <v>2.8976</v>
      </c>
      <c r="E46" s="47">
        <v>2.9266</v>
      </c>
      <c r="F46" s="47">
        <v>3.0763</v>
      </c>
      <c r="G46" s="47">
        <v>3.101</v>
      </c>
      <c r="H46" s="47">
        <v>3.1558</v>
      </c>
      <c r="I46" s="130">
        <v>3.654</v>
      </c>
      <c r="J46" s="188">
        <v>3.8627409090909093</v>
      </c>
      <c r="K46" s="189">
        <v>4.0372</v>
      </c>
      <c r="L46" s="189">
        <v>4.356313636363636</v>
      </c>
      <c r="M46" s="189">
        <v>5.084</v>
      </c>
      <c r="N46" s="189">
        <v>7.9313</v>
      </c>
      <c r="O46" s="189">
        <v>8.77897</v>
      </c>
      <c r="P46" s="189">
        <v>14.961490476190477</v>
      </c>
      <c r="Q46" s="189">
        <v>15.5237</v>
      </c>
    </row>
    <row r="47" spans="1:17" ht="15">
      <c r="A47" s="44" t="s">
        <v>803</v>
      </c>
      <c r="C47" s="47">
        <v>2.8946</v>
      </c>
      <c r="D47" s="47">
        <v>2.8359</v>
      </c>
      <c r="E47" s="47">
        <v>2.9004</v>
      </c>
      <c r="F47" s="47">
        <v>3.0663</v>
      </c>
      <c r="G47" s="47">
        <v>3.0891</v>
      </c>
      <c r="H47" s="47">
        <v>3.1665</v>
      </c>
      <c r="I47" s="130">
        <v>3.6934</v>
      </c>
      <c r="J47" s="188">
        <v>3.87607</v>
      </c>
      <c r="K47" s="189">
        <v>4.0655</v>
      </c>
      <c r="L47" s="189">
        <v>4.3978</v>
      </c>
      <c r="M47" s="189">
        <v>5.1555</v>
      </c>
      <c r="N47" s="189">
        <v>8.0013</v>
      </c>
      <c r="O47" s="189">
        <v>8.865739999999999</v>
      </c>
      <c r="P47" s="189">
        <v>14.409538095238098</v>
      </c>
      <c r="Q47" s="189">
        <v>15.359949999999998</v>
      </c>
    </row>
    <row r="48" spans="1:17" ht="15">
      <c r="A48" s="44" t="s">
        <v>804</v>
      </c>
      <c r="C48" s="47">
        <v>2.8357</v>
      </c>
      <c r="D48" s="47">
        <v>2.9197</v>
      </c>
      <c r="E48" s="47">
        <v>2.8909</v>
      </c>
      <c r="F48" s="47">
        <v>3.0535</v>
      </c>
      <c r="G48" s="47">
        <v>3.08</v>
      </c>
      <c r="H48" s="47">
        <v>3.1511</v>
      </c>
      <c r="I48" s="130">
        <v>3.7244736842105257</v>
      </c>
      <c r="J48" s="188">
        <v>3.9019736842105264</v>
      </c>
      <c r="K48" s="189">
        <v>4.0839</v>
      </c>
      <c r="L48" s="189">
        <v>4.450376190476191</v>
      </c>
      <c r="M48" s="189">
        <v>5.2399</v>
      </c>
      <c r="N48" s="189">
        <v>8.0427</v>
      </c>
      <c r="O48" s="189">
        <v>8.948689473684212</v>
      </c>
      <c r="P48" s="189">
        <v>14.13772380952381</v>
      </c>
      <c r="Q48" s="189">
        <v>15.6981</v>
      </c>
    </row>
    <row r="49" spans="1:17" ht="15">
      <c r="A49" s="44" t="s">
        <v>805</v>
      </c>
      <c r="B49" s="47">
        <v>3.6213</v>
      </c>
      <c r="C49" s="47">
        <v>2.8089</v>
      </c>
      <c r="D49" s="47">
        <v>2.9603</v>
      </c>
      <c r="E49" s="47">
        <v>2.8836</v>
      </c>
      <c r="F49" s="47">
        <v>3.0813</v>
      </c>
      <c r="G49" s="47">
        <v>3.0793</v>
      </c>
      <c r="H49" s="47">
        <v>3.0434</v>
      </c>
      <c r="I49" s="130">
        <v>3.768133333333333</v>
      </c>
      <c r="J49" s="188">
        <v>3.9265238095238097</v>
      </c>
      <c r="K49" s="189">
        <v>4.096</v>
      </c>
      <c r="L49" s="189">
        <v>4.497755</v>
      </c>
      <c r="M49" s="189">
        <v>5.3292</v>
      </c>
      <c r="N49" s="189">
        <v>8.1255</v>
      </c>
      <c r="O49" s="189">
        <v>9.041640909090908</v>
      </c>
      <c r="P49" s="189">
        <v>14.140749999999997</v>
      </c>
      <c r="Q49" s="189">
        <v>16.1166</v>
      </c>
    </row>
    <row r="50" spans="1:16" ht="15">
      <c r="A50" s="44" t="s">
        <v>806</v>
      </c>
      <c r="B50" s="47">
        <v>3.6071</v>
      </c>
      <c r="C50" s="47">
        <v>2.8013</v>
      </c>
      <c r="D50" s="47">
        <v>2.9552</v>
      </c>
      <c r="E50" s="47">
        <v>2.8696</v>
      </c>
      <c r="F50" s="47">
        <v>3.082</v>
      </c>
      <c r="G50" s="47">
        <v>3.1116</v>
      </c>
      <c r="H50" s="47">
        <v>3.0223</v>
      </c>
      <c r="I50" s="130">
        <v>3.809733333333333</v>
      </c>
      <c r="J50" s="188">
        <v>3.93482380952381</v>
      </c>
      <c r="K50" s="189">
        <v>4.1276</v>
      </c>
      <c r="L50" s="189">
        <v>4.5528095238095245</v>
      </c>
      <c r="M50" s="189">
        <v>5.440877272727274</v>
      </c>
      <c r="N50" s="189">
        <v>8.1606</v>
      </c>
      <c r="O50" s="189">
        <v>9.1425</v>
      </c>
      <c r="P50" s="189">
        <v>14.909384999999997</v>
      </c>
    </row>
    <row r="51" spans="1:16" ht="15">
      <c r="A51" s="44" t="s">
        <v>807</v>
      </c>
      <c r="B51" s="47">
        <v>3.6207</v>
      </c>
      <c r="C51" s="47">
        <v>2.9285</v>
      </c>
      <c r="D51" s="47">
        <v>3.0136</v>
      </c>
      <c r="E51" s="47">
        <v>2.888</v>
      </c>
      <c r="F51" s="47">
        <v>3.079</v>
      </c>
      <c r="G51" s="47">
        <v>3.1524</v>
      </c>
      <c r="H51" s="47">
        <v>3.0333</v>
      </c>
      <c r="I51" s="130">
        <v>3.839175</v>
      </c>
      <c r="J51" s="188">
        <v>3.9376095238095234</v>
      </c>
      <c r="K51" s="189">
        <v>4.168</v>
      </c>
      <c r="L51" s="189">
        <v>4.609827272727273</v>
      </c>
      <c r="M51" s="189">
        <v>5.581366666666668</v>
      </c>
      <c r="N51" s="189">
        <v>8.3164</v>
      </c>
      <c r="O51" s="189">
        <v>9.2433</v>
      </c>
      <c r="P51" s="189">
        <v>14.849809090909089</v>
      </c>
    </row>
    <row r="52" spans="1:16" ht="15">
      <c r="A52" s="44" t="s">
        <v>808</v>
      </c>
      <c r="B52" s="47">
        <v>3.6431</v>
      </c>
      <c r="C52" s="47">
        <v>2.9209</v>
      </c>
      <c r="D52" s="47">
        <v>2.996</v>
      </c>
      <c r="E52" s="47">
        <v>2.9117</v>
      </c>
      <c r="F52" s="47">
        <v>3.1001</v>
      </c>
      <c r="G52" s="47">
        <v>3.1475</v>
      </c>
      <c r="H52" s="47">
        <v>3.0824</v>
      </c>
      <c r="I52" s="130">
        <v>3.842368181818181</v>
      </c>
      <c r="J52" s="188">
        <v>3.9518909090909102</v>
      </c>
      <c r="K52" s="189">
        <v>4.2042</v>
      </c>
      <c r="L52" s="189">
        <v>4.669894736842105</v>
      </c>
      <c r="M52" s="189">
        <v>5.7371</v>
      </c>
      <c r="N52" s="189">
        <v>8.4193</v>
      </c>
      <c r="O52" s="189">
        <v>9.3652</v>
      </c>
      <c r="P52" s="189">
        <v>15.100736363636367</v>
      </c>
    </row>
    <row r="53" spans="1:16" ht="15">
      <c r="A53" s="44" t="s">
        <v>809</v>
      </c>
      <c r="B53" s="47">
        <v>3.6519</v>
      </c>
      <c r="C53" s="47">
        <v>2.8591</v>
      </c>
      <c r="D53" s="47">
        <v>2.9692</v>
      </c>
      <c r="E53" s="47">
        <v>2.966</v>
      </c>
      <c r="F53" s="47">
        <v>3.0985</v>
      </c>
      <c r="G53" s="47">
        <v>3.1604</v>
      </c>
      <c r="H53" s="47">
        <v>3.2385</v>
      </c>
      <c r="I53" s="130">
        <v>3.826209523809524</v>
      </c>
      <c r="J53" s="188">
        <v>3.957</v>
      </c>
      <c r="K53" s="189">
        <v>4.222124999999999</v>
      </c>
      <c r="L53" s="189">
        <v>4.729850000000001</v>
      </c>
      <c r="M53" s="189">
        <v>5.8482</v>
      </c>
      <c r="N53" s="189">
        <v>8.4803</v>
      </c>
      <c r="O53" s="189">
        <v>9.4896</v>
      </c>
      <c r="P53" s="189">
        <v>15.180995000000005</v>
      </c>
    </row>
    <row r="54" spans="1:16" ht="15">
      <c r="A54" s="44" t="s">
        <v>810</v>
      </c>
      <c r="B54" s="47">
        <v>3.5256</v>
      </c>
      <c r="C54" s="47">
        <v>2.8839</v>
      </c>
      <c r="D54" s="47">
        <v>2.9546</v>
      </c>
      <c r="E54" s="47">
        <v>2.9672</v>
      </c>
      <c r="F54" s="47">
        <v>3.0757</v>
      </c>
      <c r="G54" s="47">
        <v>3.1359</v>
      </c>
      <c r="H54" s="47">
        <v>3.3292</v>
      </c>
      <c r="I54" s="130">
        <v>3.8109499999999996</v>
      </c>
      <c r="J54" s="188">
        <v>3.9676</v>
      </c>
      <c r="K54" s="189">
        <v>4.260114285714285</v>
      </c>
      <c r="L54" s="189">
        <v>4.7974</v>
      </c>
      <c r="M54" s="189">
        <v>6.0149</v>
      </c>
      <c r="N54" s="189">
        <v>8.514</v>
      </c>
      <c r="O54" s="189">
        <v>9.6272</v>
      </c>
      <c r="P54" s="189">
        <v>15.33990476190476</v>
      </c>
    </row>
    <row r="55" spans="1:16" ht="15">
      <c r="A55" s="44" t="s">
        <v>811</v>
      </c>
      <c r="B55" s="48">
        <v>3.4902</v>
      </c>
      <c r="C55" s="47">
        <v>2.9606</v>
      </c>
      <c r="D55" s="47">
        <v>2.9709</v>
      </c>
      <c r="E55" s="47">
        <v>3.0145</v>
      </c>
      <c r="F55" s="47">
        <v>3.0603</v>
      </c>
      <c r="G55" s="47">
        <v>3.1397</v>
      </c>
      <c r="H55" s="47">
        <v>3.4226</v>
      </c>
      <c r="I55" s="130">
        <v>3.807019047619048</v>
      </c>
      <c r="J55" s="188">
        <v>3.9776249999999997</v>
      </c>
      <c r="K55" s="189">
        <v>4.2887894736842105</v>
      </c>
      <c r="L55" s="189">
        <v>4.88</v>
      </c>
      <c r="M55" s="189">
        <v>6.3192</v>
      </c>
      <c r="N55" s="189">
        <v>8.549505263157894</v>
      </c>
      <c r="O55" s="189">
        <v>11.4278</v>
      </c>
      <c r="P55" s="189">
        <v>15.8296</v>
      </c>
    </row>
    <row r="56" spans="1:15" ht="15">
      <c r="A56" s="51"/>
      <c r="B56" s="50"/>
      <c r="C56" s="50"/>
      <c r="D56" s="50"/>
      <c r="E56" s="50"/>
      <c r="F56" s="50"/>
      <c r="G56" s="50"/>
      <c r="H56" s="50"/>
      <c r="I56" s="50"/>
      <c r="J56" s="61"/>
      <c r="K56" s="61"/>
      <c r="L56" s="61"/>
      <c r="M56" s="186"/>
      <c r="N56" s="187"/>
      <c r="O56" s="187"/>
    </row>
    <row r="58" ht="15.75">
      <c r="A58" s="54" t="s">
        <v>795</v>
      </c>
    </row>
    <row r="59" ht="15.75">
      <c r="A59" s="54" t="s">
        <v>796</v>
      </c>
    </row>
    <row r="60" ht="15">
      <c r="A60" s="55" t="s">
        <v>797</v>
      </c>
    </row>
    <row r="61" ht="15">
      <c r="A61" s="55" t="s">
        <v>798</v>
      </c>
    </row>
  </sheetData>
  <sheetProtection/>
  <mergeCells count="47">
    <mergeCell ref="M4:M6"/>
    <mergeCell ref="H4:H6"/>
    <mergeCell ref="K23:K25"/>
    <mergeCell ref="J4:J6"/>
    <mergeCell ref="I23:I25"/>
    <mergeCell ref="H23:H25"/>
    <mergeCell ref="I4:I6"/>
    <mergeCell ref="B4:B6"/>
    <mergeCell ref="C4:C6"/>
    <mergeCell ref="D4:D6"/>
    <mergeCell ref="E4:E6"/>
    <mergeCell ref="F4:F6"/>
    <mergeCell ref="G4:G6"/>
    <mergeCell ref="I41:I43"/>
    <mergeCell ref="F41:F43"/>
    <mergeCell ref="B23:B25"/>
    <mergeCell ref="C23:C25"/>
    <mergeCell ref="D23:D25"/>
    <mergeCell ref="E23:E25"/>
    <mergeCell ref="F23:F25"/>
    <mergeCell ref="G23:G25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Q41:Q43"/>
    <mergeCell ref="P4:P6"/>
    <mergeCell ref="P41:P43"/>
    <mergeCell ref="O4:O6"/>
    <mergeCell ref="O23:O25"/>
    <mergeCell ref="O41:O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2019-05-02T13:12:37Z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